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ETI\Desktop\NABAVA I FIN. PLAN\FINANCIJSKI PLAN 2019\"/>
    </mc:Choice>
  </mc:AlternateContent>
  <bookViews>
    <workbookView xWindow="0" yWindow="0" windowWidth="28800" windowHeight="12435"/>
  </bookViews>
  <sheets>
    <sheet name="Sheet1" sheetId="1" r:id="rId1"/>
  </sheets>
  <definedNames>
    <definedName name="_xlnm.Print_Area" localSheetId="0">Sheet1!$A$1:$J$174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1" l="1"/>
  <c r="E24" i="1"/>
  <c r="D24" i="1"/>
  <c r="F18" i="1"/>
  <c r="F16" i="1"/>
  <c r="E140" i="1"/>
  <c r="D140" i="1"/>
  <c r="F96" i="1"/>
  <c r="F94" i="1"/>
  <c r="F79" i="1"/>
  <c r="F106" i="1"/>
  <c r="F105" i="1"/>
  <c r="D70" i="1" l="1"/>
  <c r="D67" i="1"/>
  <c r="D64" i="1"/>
  <c r="D62" i="1"/>
  <c r="D54" i="1"/>
  <c r="D50" i="1"/>
  <c r="D48" i="1"/>
  <c r="D44" i="1"/>
  <c r="D38" i="1"/>
  <c r="D35" i="1"/>
  <c r="F63" i="1"/>
  <c r="F53" i="1"/>
  <c r="F37" i="1"/>
  <c r="F66" i="1"/>
  <c r="E81" i="1"/>
  <c r="F81" i="1" s="1"/>
  <c r="D100" i="1"/>
  <c r="E99" i="1"/>
  <c r="F99" i="1" s="1"/>
  <c r="F97" i="1"/>
  <c r="F95" i="1"/>
  <c r="F93" i="1"/>
  <c r="E92" i="1"/>
  <c r="F92" i="1" s="1"/>
  <c r="F91" i="1"/>
  <c r="E89" i="1"/>
  <c r="E86" i="1"/>
  <c r="F86" i="1" s="1"/>
  <c r="F84" i="1"/>
  <c r="E77" i="1"/>
  <c r="F69" i="1"/>
  <c r="F61" i="1"/>
  <c r="E60" i="1"/>
  <c r="E54" i="1"/>
  <c r="F52" i="1"/>
  <c r="E48" i="1"/>
  <c r="F51" i="1"/>
  <c r="E35" i="1"/>
  <c r="F32" i="1"/>
  <c r="F49" i="1"/>
  <c r="F47" i="1"/>
  <c r="F46" i="1"/>
  <c r="E44" i="1"/>
  <c r="F43" i="1"/>
  <c r="F39" i="1"/>
  <c r="F42" i="1"/>
  <c r="F41" i="1"/>
  <c r="F40" i="1"/>
  <c r="F23" i="1"/>
  <c r="F22" i="1"/>
  <c r="E68" i="1" l="1"/>
  <c r="F54" i="1"/>
  <c r="D77" i="1"/>
  <c r="F77" i="1" s="1"/>
  <c r="F70" i="1"/>
  <c r="F48" i="1"/>
  <c r="E100" i="1"/>
  <c r="F100" i="1" s="1"/>
  <c r="D68" i="1"/>
  <c r="D45" i="1"/>
  <c r="E45" i="1"/>
  <c r="F44" i="1"/>
  <c r="F26" i="1"/>
  <c r="E104" i="1" l="1"/>
  <c r="E107" i="1" s="1"/>
  <c r="F45" i="1"/>
  <c r="D104" i="1"/>
  <c r="D107" i="1" s="1"/>
  <c r="F68" i="1"/>
  <c r="F107" i="1" l="1"/>
  <c r="E108" i="1"/>
  <c r="F104" i="1"/>
</calcChain>
</file>

<file path=xl/sharedStrings.xml><?xml version="1.0" encoding="utf-8"?>
<sst xmlns="http://schemas.openxmlformats.org/spreadsheetml/2006/main" count="170" uniqueCount="154">
  <si>
    <t>PRIHODI</t>
  </si>
  <si>
    <t>RASHODI</t>
  </si>
  <si>
    <t>KONTO</t>
  </si>
  <si>
    <t>VRSTA PRIHODA</t>
  </si>
  <si>
    <t>Planirani iznos u kunama</t>
  </si>
  <si>
    <t xml:space="preserve">Izvršenje za 2019.godinu      </t>
  </si>
  <si>
    <t>INDEKS</t>
  </si>
  <si>
    <t>(izvršenje/planirano*100)</t>
  </si>
  <si>
    <t>Prihod od subvencija Općina Rugvica</t>
  </si>
  <si>
    <t>Prihod od dotacija IKEA Zagreb</t>
  </si>
  <si>
    <t>Prihod od vlastite djelatnosti</t>
  </si>
  <si>
    <t>UKUPNO PRIHODI</t>
  </si>
  <si>
    <t>VRSTA RASHODA</t>
  </si>
  <si>
    <t>Plaće i ugovor o djelu sa doprinosima</t>
  </si>
  <si>
    <t>Prigodne nagrade (božićn.,uskrsn.,regres i sl.)</t>
  </si>
  <si>
    <t>Održavanje softwera i opreme</t>
  </si>
  <si>
    <t>Ostali rashodi za zaposlene (liječnički pregled i sl.)</t>
  </si>
  <si>
    <t>Usluge zaštite na radu</t>
  </si>
  <si>
    <t>Nabava računalnog programa</t>
  </si>
  <si>
    <t>Troškovi obrazovanja i izobrazbe zaposlenika</t>
  </si>
  <si>
    <t>Troškovi telefona</t>
  </si>
  <si>
    <t>Poštarina</t>
  </si>
  <si>
    <t>Objave u glasilima</t>
  </si>
  <si>
    <t>Sitni inventar</t>
  </si>
  <si>
    <t>Platni promet</t>
  </si>
  <si>
    <t>Uredski materijal</t>
  </si>
  <si>
    <t>Članarine (komora i sl.)</t>
  </si>
  <si>
    <t>Grafičke usluge tiska i uveza</t>
  </si>
  <si>
    <t>Gorivo za strojeve</t>
  </si>
  <si>
    <t>Gorivo traktor</t>
  </si>
  <si>
    <t>Gorivo bager</t>
  </si>
  <si>
    <t>Gorivo Caddy</t>
  </si>
  <si>
    <t>Gorivo pomoćni strojevi</t>
  </si>
  <si>
    <t>Priključci za strojeve (prikolice i sl.)</t>
  </si>
  <si>
    <t>Popravak i održavanje strojeva</t>
  </si>
  <si>
    <t>Reprezentacija</t>
  </si>
  <si>
    <t>Rad tržnice na malo</t>
  </si>
  <si>
    <t>Održavanje ruralne infrastrukture i oborinska odvodnja</t>
  </si>
  <si>
    <t>Održavanje poljskog puta Rugvica-Oborovo</t>
  </si>
  <si>
    <t>Projektiranje ruralne infrastrukture</t>
  </si>
  <si>
    <t>Uređenje odvodnje i drenaže kod crkve u Ježevu</t>
  </si>
  <si>
    <t>Dom Nart Jalševec – garažna vrata</t>
  </si>
  <si>
    <t>Garaža u Sopu</t>
  </si>
  <si>
    <t>Kontejnerski sanitarni čvor u Ježevu</t>
  </si>
  <si>
    <t>Uređenje doma u Novakima Oborovskim</t>
  </si>
  <si>
    <t>Izgradnja garaže na parceli groblja u Jalševcu Nartskom</t>
  </si>
  <si>
    <t>Svlačionica Oborovo</t>
  </si>
  <si>
    <t>Gradnja Doma Čista Mlaka</t>
  </si>
  <si>
    <t>Uređenje Doma u Prevlaki</t>
  </si>
  <si>
    <t>Izgradnja javne rasvjete</t>
  </si>
  <si>
    <t>Uređenje groblja (staze, okviri i ostalo)</t>
  </si>
  <si>
    <t>Postavljanje novih križeva na grobljima Jalševac Nartski, Ježevo i Oborovo</t>
  </si>
  <si>
    <t>Asfaltiranje igrališta u Ježevu</t>
  </si>
  <si>
    <t>Asfaltiranje cesta</t>
  </si>
  <si>
    <t>Sanacija pristupne rampe pored Trga dr. Franje Tuđmana</t>
  </si>
  <si>
    <t>Opremanje dječjih igrališta</t>
  </si>
  <si>
    <t>Komunalna oprema na javnim površinama</t>
  </si>
  <si>
    <t>Autobusne nadstrešnice</t>
  </si>
  <si>
    <t>Uređenje dječjih igrališta u Rugvici i Jalševcu Nartskom</t>
  </si>
  <si>
    <t>Nadogradnja i sanacija postojeće javne rasvjete</t>
  </si>
  <si>
    <t>Uređenje parkirališta i nogostupa uz groblje Ježevo</t>
  </si>
  <si>
    <t>Dodatni radovi na nogostupu i parkiralištu iz groblje Ježevo</t>
  </si>
  <si>
    <t>Nabava antistresnih podloga za dječja igrališta</t>
  </si>
  <si>
    <t>Izgradnja nogometnog igrališta u Oborovu</t>
  </si>
  <si>
    <t>Izgradnja sjenica po naseljima</t>
  </si>
  <si>
    <t>Nabava osobnog automobila</t>
  </si>
  <si>
    <t>Nabava kombi vozila</t>
  </si>
  <si>
    <t>UKUPNO (investicije)</t>
  </si>
  <si>
    <t>Materijalni troškovi administracije, uprave i prodaje</t>
  </si>
  <si>
    <t>Trošak sitnog inventara, ambalaže i autoguma</t>
  </si>
  <si>
    <t>Potrošena energija u proizvodnji dobara i usluga</t>
  </si>
  <si>
    <t>MATERIJALNI TROŠKOVI</t>
  </si>
  <si>
    <t>Dijelovi i sklopovi</t>
  </si>
  <si>
    <t>Potrošni materijal za čišćenje i održavanje</t>
  </si>
  <si>
    <t>Materijal za HTZ zaštitu, radna i zaštitna odjeća i obuća</t>
  </si>
  <si>
    <t xml:space="preserve">Pomoćni materijali </t>
  </si>
  <si>
    <t>Materijal i sredstva za čišćenje i održavanje</t>
  </si>
  <si>
    <t>Troškovi opomena</t>
  </si>
  <si>
    <t xml:space="preserve">Troškovi autoguma </t>
  </si>
  <si>
    <t>Troškovi telefona, prijevoza i sl.</t>
  </si>
  <si>
    <t>Troškovi vanjskih usluga pri izradi dobara i obavljanju usluga</t>
  </si>
  <si>
    <t>Usluge održavanja i zaštite (servisne usluge)</t>
  </si>
  <si>
    <t>Ostali troškovi registracije prometala</t>
  </si>
  <si>
    <t>Usluge registracije prijevoznih sredstava i troškovi dozvola</t>
  </si>
  <si>
    <t>Troškovi drugih dohodaka</t>
  </si>
  <si>
    <t>Naknade Ugovor o djelu</t>
  </si>
  <si>
    <t>Odvjetničke, bilježničke i usluge izrade pravnih akata</t>
  </si>
  <si>
    <t>Intelektualne i osobne usluge</t>
  </si>
  <si>
    <t>Troškovi komunalnih i sličnih usluga</t>
  </si>
  <si>
    <t>Ostali nespomenuti vanjski troškovi - usluge</t>
  </si>
  <si>
    <t>Troškovi ostalih vanjskih usluga</t>
  </si>
  <si>
    <t>OSTALI VANJSKI TROŠKOVI (TROŠKOVI USLUGA)</t>
  </si>
  <si>
    <t>Neto plaće i nadoknade</t>
  </si>
  <si>
    <t>Troškovi poreza i prireza</t>
  </si>
  <si>
    <t>Troškovi doprinosa NA plaće</t>
  </si>
  <si>
    <t>Troškovi doprinosa iz plaća</t>
  </si>
  <si>
    <t>Prem.osig kod osig.društva</t>
  </si>
  <si>
    <t>TROŠKOVI OSOBLJA - PLAĆE</t>
  </si>
  <si>
    <t>Dnevnice za službena putovanja</t>
  </si>
  <si>
    <t>Troškovi vlastitog automobila na službenom putu</t>
  </si>
  <si>
    <t>Ostali troškovi na službenom putu</t>
  </si>
  <si>
    <t>Dnevnice za službena putovanja i putni troškovi</t>
  </si>
  <si>
    <t>Troškovi prijevoza na posao i s posla</t>
  </si>
  <si>
    <t>Darovi djeci i slične potpore (ako nisu dohodak)</t>
  </si>
  <si>
    <t>Ostali troškovi zaposlenika</t>
  </si>
  <si>
    <t>Nadoknade troškova, darovi i potpore</t>
  </si>
  <si>
    <t>Nadoknade članovima nadzornog odbora</t>
  </si>
  <si>
    <t>Doprinosi nadzorni odbor</t>
  </si>
  <si>
    <t>Troškovi članova uprave</t>
  </si>
  <si>
    <t>Premije osiguranja prometnih sredstava (uključivo i kasko)</t>
  </si>
  <si>
    <t>Premije osiguranja</t>
  </si>
  <si>
    <t>Bankovne usluge i troškovi platnog prometa</t>
  </si>
  <si>
    <t>Članarine, nadoknade i slična davanja</t>
  </si>
  <si>
    <t>Sudski troškovi i pristojbe (biljezi i sl.)</t>
  </si>
  <si>
    <t>Ostali troškovi poslovanja - nematerijalni</t>
  </si>
  <si>
    <t>OSTALI TROŠKOVI POSLOVANJA</t>
  </si>
  <si>
    <t>Zatezne kamate na poreze, doprinose i dr. davanja</t>
  </si>
  <si>
    <t>Zatezne kamate</t>
  </si>
  <si>
    <t>FINANCIJSKI RASHODI</t>
  </si>
  <si>
    <t>UKUPNI RASHODI</t>
  </si>
  <si>
    <t>Usluge reprezentacije - ugošćivanja</t>
  </si>
  <si>
    <t>UKUPNO PLANIRANO/REALIZIRANO</t>
  </si>
  <si>
    <t>UKUPNO RAZLIKA</t>
  </si>
  <si>
    <t>INVESTICIJE</t>
  </si>
  <si>
    <t>Prihodi od prodaje usluga</t>
  </si>
  <si>
    <t>PRIHODI OD PRODAJE PROIZVODA I USLUGA</t>
  </si>
  <si>
    <t>Prihodi od redovnih kamata</t>
  </si>
  <si>
    <t>Prihodi od kamata</t>
  </si>
  <si>
    <t>FINANCIJSKI PRIHODI</t>
  </si>
  <si>
    <t>Prihodi od refundac., dotacija, subvencija i nadoknada</t>
  </si>
  <si>
    <t>OSTALI POSLOVNI PRIHODI</t>
  </si>
  <si>
    <r>
      <t xml:space="preserve">GODIŠNJI IZVJEŠTAJ O IZVRŠENJU FINANCIJSKOG PLANA ZA </t>
    </r>
    <r>
      <rPr>
        <b/>
        <u/>
        <sz val="12"/>
        <color theme="1"/>
        <rFont val="Arial"/>
        <family val="2"/>
        <charset val="238"/>
      </rPr>
      <t>2019.</t>
    </r>
    <r>
      <rPr>
        <b/>
        <sz val="12"/>
        <color theme="1"/>
        <rFont val="Arial"/>
        <family val="2"/>
        <charset val="238"/>
      </rPr>
      <t xml:space="preserve"> GODINU</t>
    </r>
  </si>
  <si>
    <t>RUKOM d.o.o. za komunalne djelatnosti</t>
  </si>
  <si>
    <t>Trg dr. Franje Tuđmana 1</t>
  </si>
  <si>
    <t>10 372 Rugvica</t>
  </si>
  <si>
    <t>OIB: 26959181512</t>
  </si>
  <si>
    <t>MBS: 4774728</t>
  </si>
  <si>
    <t>KLASA: 400-02/20-01/01</t>
  </si>
  <si>
    <t>URBROJ: 01/01-20-1</t>
  </si>
  <si>
    <t>Rugvica, 24.02.2020.</t>
  </si>
  <si>
    <t>DIREKTORICA</t>
  </si>
  <si>
    <t>Keti Gospočić, mag.oec.</t>
  </si>
  <si>
    <t>U Rugvici, 24. veljače 2020. godine</t>
  </si>
  <si>
    <t xml:space="preserve">        Temeljem članka 111. Zakona o proračunu (NN 87/08 i 136/12, 15/15) donosi se </t>
  </si>
  <si>
    <t>RUKOM d.o.o.</t>
  </si>
  <si>
    <t>Napomena</t>
  </si>
  <si>
    <t>Nabava antistresnih podloga</t>
  </si>
  <si>
    <t>Izgradnja nogostupa</t>
  </si>
  <si>
    <t>Uređenje parkirališta uz groblje Ježevo</t>
  </si>
  <si>
    <t>KONTO SUBVENCIJE RUKOM 2019.</t>
  </si>
  <si>
    <t>INVESTICIJE PROVEDENE U 2019.</t>
  </si>
  <si>
    <t>Početak u 2018.</t>
  </si>
  <si>
    <t>NAPOMENA</t>
  </si>
  <si>
    <t>(bez PDV)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</si>
</sst>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k_n"/>
  </numFmts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b/>
      <u/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2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" fontId="3" fillId="0" borderId="4" xfId="0" applyNumberFormat="1" applyFont="1" applyBorder="1" applyAlignment="1">
      <alignment horizontal="right" vertical="center" wrapText="1"/>
    </xf>
    <xf numFmtId="164" fontId="4" fillId="0" borderId="4" xfId="0" applyNumberFormat="1" applyFont="1" applyBorder="1" applyAlignment="1">
      <alignment horizontal="right" vertical="center" wrapText="1"/>
    </xf>
    <xf numFmtId="164" fontId="3" fillId="0" borderId="4" xfId="0" applyNumberFormat="1" applyFont="1" applyBorder="1" applyAlignment="1">
      <alignment horizontal="right" vertical="center" wrapText="1"/>
    </xf>
    <xf numFmtId="164" fontId="0" fillId="0" borderId="0" xfId="0" applyNumberFormat="1" applyAlignment="1">
      <alignment horizontal="right"/>
    </xf>
    <xf numFmtId="2" fontId="0" fillId="0" borderId="0" xfId="0" applyNumberFormat="1"/>
    <xf numFmtId="0" fontId="1" fillId="0" borderId="0" xfId="0" applyFont="1"/>
    <xf numFmtId="0" fontId="0" fillId="0" borderId="0" xfId="0" applyFont="1"/>
    <xf numFmtId="0" fontId="1" fillId="6" borderId="0" xfId="0" applyFont="1" applyFill="1"/>
    <xf numFmtId="0" fontId="1" fillId="3" borderId="0" xfId="0" applyFont="1" applyFill="1"/>
    <xf numFmtId="0" fontId="0" fillId="3" borderId="0" xfId="0" applyFont="1" applyFill="1"/>
    <xf numFmtId="0" fontId="3" fillId="7" borderId="4" xfId="0" applyFont="1" applyFill="1" applyBorder="1" applyAlignment="1">
      <alignment horizontal="center" vertical="center" wrapText="1"/>
    </xf>
    <xf numFmtId="0" fontId="0" fillId="5" borderId="0" xfId="0" applyFont="1" applyFill="1"/>
    <xf numFmtId="0" fontId="0" fillId="3" borderId="0" xfId="0" applyFill="1"/>
    <xf numFmtId="4" fontId="0" fillId="3" borderId="0" xfId="0" applyNumberFormat="1" applyFill="1"/>
    <xf numFmtId="0" fontId="1" fillId="8" borderId="0" xfId="0" applyFont="1" applyFill="1"/>
    <xf numFmtId="0" fontId="1" fillId="9" borderId="0" xfId="0" applyFont="1" applyFill="1"/>
    <xf numFmtId="0" fontId="0" fillId="9" borderId="0" xfId="0" applyFill="1"/>
    <xf numFmtId="0" fontId="0" fillId="9" borderId="0" xfId="0" applyFont="1" applyFill="1"/>
    <xf numFmtId="0" fontId="0" fillId="8" borderId="0" xfId="0" applyFont="1" applyFill="1"/>
    <xf numFmtId="0" fontId="0" fillId="8" borderId="0" xfId="0" applyFill="1"/>
    <xf numFmtId="0" fontId="3" fillId="10" borderId="4" xfId="0" applyFont="1" applyFill="1" applyBorder="1" applyAlignment="1">
      <alignment horizontal="center" vertical="center" wrapText="1"/>
    </xf>
    <xf numFmtId="4" fontId="3" fillId="10" borderId="4" xfId="0" applyNumberFormat="1" applyFont="1" applyFill="1" applyBorder="1" applyAlignment="1">
      <alignment horizontal="right" vertical="center" wrapText="1"/>
    </xf>
    <xf numFmtId="164" fontId="3" fillId="10" borderId="4" xfId="0" applyNumberFormat="1" applyFont="1" applyFill="1" applyBorder="1" applyAlignment="1">
      <alignment horizontal="right" vertical="center" wrapText="1"/>
    </xf>
    <xf numFmtId="2" fontId="4" fillId="10" borderId="4" xfId="0" applyNumberFormat="1" applyFont="1" applyFill="1" applyBorder="1" applyAlignment="1">
      <alignment horizontal="right" vertical="center" wrapText="1"/>
    </xf>
    <xf numFmtId="0" fontId="0" fillId="10" borderId="0" xfId="0" applyFill="1"/>
    <xf numFmtId="0" fontId="3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center"/>
    </xf>
    <xf numFmtId="164" fontId="6" fillId="0" borderId="0" xfId="0" applyNumberFormat="1" applyFont="1" applyAlignment="1">
      <alignment horizontal="right"/>
    </xf>
    <xf numFmtId="2" fontId="6" fillId="0" borderId="0" xfId="0" applyNumberFormat="1" applyFont="1"/>
    <xf numFmtId="0" fontId="9" fillId="0" borderId="0" xfId="0" applyFont="1"/>
    <xf numFmtId="0" fontId="3" fillId="2" borderId="1" xfId="0" applyFont="1" applyFill="1" applyBorder="1" applyAlignment="1">
      <alignment horizontal="left" vertical="center" indent="1"/>
    </xf>
    <xf numFmtId="2" fontId="3" fillId="2" borderId="3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indent="1"/>
    </xf>
    <xf numFmtId="2" fontId="3" fillId="2" borderId="4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right" vertical="center" wrapText="1"/>
    </xf>
    <xf numFmtId="164" fontId="11" fillId="0" borderId="4" xfId="0" applyNumberFormat="1" applyFont="1" applyBorder="1" applyAlignment="1">
      <alignment horizontal="right" vertical="center" wrapText="1"/>
    </xf>
    <xf numFmtId="2" fontId="11" fillId="0" borderId="4" xfId="0" applyNumberFormat="1" applyFont="1" applyBorder="1" applyAlignment="1">
      <alignment horizontal="right" vertical="center" wrapText="1"/>
    </xf>
    <xf numFmtId="0" fontId="3" fillId="8" borderId="2" xfId="0" applyFont="1" applyFill="1" applyBorder="1" applyAlignment="1">
      <alignment horizontal="right" vertical="center" wrapText="1"/>
    </xf>
    <xf numFmtId="0" fontId="3" fillId="8" borderId="4" xfId="0" applyFont="1" applyFill="1" applyBorder="1" applyAlignment="1">
      <alignment horizontal="center" vertical="center" wrapText="1"/>
    </xf>
    <xf numFmtId="4" fontId="3" fillId="8" borderId="4" xfId="0" applyNumberFormat="1" applyFont="1" applyFill="1" applyBorder="1" applyAlignment="1">
      <alignment horizontal="right" vertical="center" wrapText="1"/>
    </xf>
    <xf numFmtId="164" fontId="4" fillId="8" borderId="4" xfId="0" applyNumberFormat="1" applyFont="1" applyFill="1" applyBorder="1" applyAlignment="1">
      <alignment horizontal="right" vertical="center" wrapText="1"/>
    </xf>
    <xf numFmtId="2" fontId="4" fillId="8" borderId="4" xfId="0" applyNumberFormat="1" applyFont="1" applyFill="1" applyBorder="1" applyAlignment="1">
      <alignment horizontal="right" vertical="center" wrapText="1"/>
    </xf>
    <xf numFmtId="0" fontId="3" fillId="9" borderId="2" xfId="0" applyFont="1" applyFill="1" applyBorder="1" applyAlignment="1">
      <alignment horizontal="right" vertical="center" wrapText="1"/>
    </xf>
    <xf numFmtId="0" fontId="3" fillId="9" borderId="4" xfId="0" applyFont="1" applyFill="1" applyBorder="1" applyAlignment="1">
      <alignment horizontal="center" vertical="center" wrapText="1"/>
    </xf>
    <xf numFmtId="4" fontId="3" fillId="9" borderId="4" xfId="0" applyNumberFormat="1" applyFont="1" applyFill="1" applyBorder="1" applyAlignment="1">
      <alignment horizontal="right" vertical="center" wrapText="1"/>
    </xf>
    <xf numFmtId="164" fontId="4" fillId="9" borderId="4" xfId="0" applyNumberFormat="1" applyFont="1" applyFill="1" applyBorder="1" applyAlignment="1">
      <alignment horizontal="right" vertical="center" wrapText="1"/>
    </xf>
    <xf numFmtId="2" fontId="4" fillId="9" borderId="4" xfId="0" applyNumberFormat="1" applyFont="1" applyFill="1" applyBorder="1" applyAlignment="1">
      <alignment horizontal="right" vertical="center" wrapText="1"/>
    </xf>
    <xf numFmtId="0" fontId="10" fillId="3" borderId="2" xfId="0" applyFont="1" applyFill="1" applyBorder="1" applyAlignment="1">
      <alignment horizontal="right" vertical="center" wrapText="1"/>
    </xf>
    <xf numFmtId="0" fontId="10" fillId="3" borderId="4" xfId="0" applyFont="1" applyFill="1" applyBorder="1" applyAlignment="1">
      <alignment horizontal="center" vertical="center" wrapText="1"/>
    </xf>
    <xf numFmtId="4" fontId="10" fillId="3" borderId="4" xfId="0" applyNumberFormat="1" applyFont="1" applyFill="1" applyBorder="1" applyAlignment="1">
      <alignment horizontal="right" vertical="center" wrapText="1"/>
    </xf>
    <xf numFmtId="164" fontId="11" fillId="3" borderId="4" xfId="0" applyNumberFormat="1" applyFont="1" applyFill="1" applyBorder="1" applyAlignment="1">
      <alignment horizontal="right" vertical="center" wrapText="1"/>
    </xf>
    <xf numFmtId="2" fontId="11" fillId="3" borderId="4" xfId="0" applyNumberFormat="1" applyFont="1" applyFill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3" fillId="6" borderId="2" xfId="0" applyFont="1" applyFill="1" applyBorder="1" applyAlignment="1">
      <alignment horizontal="right" vertical="center" wrapText="1"/>
    </xf>
    <xf numFmtId="2" fontId="4" fillId="0" borderId="4" xfId="0" applyNumberFormat="1" applyFont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right" vertical="center" wrapText="1"/>
    </xf>
    <xf numFmtId="164" fontId="4" fillId="3" borderId="4" xfId="0" applyNumberFormat="1" applyFont="1" applyFill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 wrapText="1"/>
    </xf>
    <xf numFmtId="0" fontId="3" fillId="8" borderId="2" xfId="0" applyFont="1" applyFill="1" applyBorder="1" applyAlignment="1">
      <alignment horizontal="center" vertical="center" wrapText="1"/>
    </xf>
    <xf numFmtId="164" fontId="3" fillId="8" borderId="4" xfId="0" applyNumberFormat="1" applyFont="1" applyFill="1" applyBorder="1" applyAlignment="1">
      <alignment horizontal="right" vertical="center" wrapText="1"/>
    </xf>
    <xf numFmtId="0" fontId="3" fillId="9" borderId="2" xfId="0" applyFont="1" applyFill="1" applyBorder="1" applyAlignment="1">
      <alignment horizontal="center" vertical="center" wrapText="1"/>
    </xf>
    <xf numFmtId="164" fontId="3" fillId="9" borderId="4" xfId="0" applyNumberFormat="1" applyFont="1" applyFill="1" applyBorder="1" applyAlignment="1">
      <alignment horizontal="right" vertical="center" wrapText="1"/>
    </xf>
    <xf numFmtId="0" fontId="10" fillId="4" borderId="2" xfId="0" applyFont="1" applyFill="1" applyBorder="1" applyAlignment="1">
      <alignment horizontal="center" vertical="center" wrapText="1"/>
    </xf>
    <xf numFmtId="164" fontId="10" fillId="3" borderId="4" xfId="0" applyNumberFormat="1" applyFont="1" applyFill="1" applyBorder="1" applyAlignment="1">
      <alignment horizontal="right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4" fontId="3" fillId="7" borderId="4" xfId="0" applyNumberFormat="1" applyFont="1" applyFill="1" applyBorder="1" applyAlignment="1">
      <alignment horizontal="right" vertical="center" wrapText="1"/>
    </xf>
    <xf numFmtId="164" fontId="4" fillId="7" borderId="4" xfId="0" applyNumberFormat="1" applyFont="1" applyFill="1" applyBorder="1" applyAlignment="1">
      <alignment horizontal="right" vertical="center" wrapText="1"/>
    </xf>
    <xf numFmtId="2" fontId="4" fillId="7" borderId="4" xfId="0" applyNumberFormat="1" applyFont="1" applyFill="1" applyBorder="1" applyAlignment="1">
      <alignment horizontal="right" vertical="center" wrapText="1"/>
    </xf>
    <xf numFmtId="0" fontId="3" fillId="10" borderId="2" xfId="0" applyFont="1" applyFill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right" vertical="center" wrapText="1"/>
    </xf>
    <xf numFmtId="2" fontId="10" fillId="0" borderId="4" xfId="0" applyNumberFormat="1" applyFont="1" applyBorder="1" applyAlignment="1">
      <alignment horizontal="right" vertical="center" wrapText="1"/>
    </xf>
    <xf numFmtId="2" fontId="6" fillId="0" borderId="4" xfId="0" applyNumberFormat="1" applyFont="1" applyBorder="1" applyAlignment="1">
      <alignment horizontal="right" vertical="center" wrapText="1"/>
    </xf>
    <xf numFmtId="2" fontId="3" fillId="0" borderId="4" xfId="0" applyNumberFormat="1" applyFont="1" applyBorder="1" applyAlignment="1">
      <alignment horizontal="right" vertical="center" wrapText="1"/>
    </xf>
    <xf numFmtId="0" fontId="13" fillId="0" borderId="0" xfId="0" applyFont="1"/>
    <xf numFmtId="0" fontId="13" fillId="0" borderId="5" xfId="0" applyFont="1" applyBorder="1"/>
    <xf numFmtId="4" fontId="0" fillId="0" borderId="5" xfId="0" applyNumberFormat="1" applyBorder="1" applyAlignment="1">
      <alignment horizontal="center"/>
    </xf>
    <xf numFmtId="4" fontId="0" fillId="0" borderId="5" xfId="0" applyNumberFormat="1" applyBorder="1" applyAlignment="1">
      <alignment horizontal="center" vertical="center"/>
    </xf>
    <xf numFmtId="4" fontId="0" fillId="0" borderId="5" xfId="0" applyNumberFormat="1" applyBorder="1"/>
    <xf numFmtId="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13" fillId="0" borderId="0" xfId="0" applyFont="1" applyAlignment="1">
      <alignment horizontal="center" vertical="center"/>
    </xf>
    <xf numFmtId="4" fontId="14" fillId="0" borderId="5" xfId="0" applyNumberFormat="1" applyFont="1" applyBorder="1" applyAlignment="1">
      <alignment horizontal="center" vertical="center"/>
    </xf>
    <xf numFmtId="0" fontId="0" fillId="0" borderId="0" xfId="0" applyBorder="1"/>
    <xf numFmtId="0" fontId="13" fillId="0" borderId="0" xfId="0" applyFont="1" applyBorder="1"/>
    <xf numFmtId="164" fontId="0" fillId="0" borderId="0" xfId="0" applyNumberFormat="1" applyBorder="1" applyAlignment="1">
      <alignment horizontal="right"/>
    </xf>
    <xf numFmtId="2" fontId="0" fillId="0" borderId="0" xfId="0" applyNumberFormat="1" applyBorder="1"/>
    <xf numFmtId="0" fontId="12" fillId="0" borderId="0" xfId="0" applyFont="1" applyBorder="1" applyAlignment="1">
      <alignment wrapText="1"/>
    </xf>
    <xf numFmtId="0" fontId="0" fillId="0" borderId="0" xfId="0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8" fillId="0" borderId="5" xfId="0" applyFont="1" applyBorder="1" applyAlignment="1">
      <alignment wrapText="1"/>
    </xf>
    <xf numFmtId="0" fontId="8" fillId="0" borderId="5" xfId="0" applyFont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70"/>
  <sheetViews>
    <sheetView tabSelected="1" topLeftCell="A148" zoomScaleNormal="100" workbookViewId="0">
      <selection activeCell="E153" sqref="E153"/>
    </sheetView>
  </sheetViews>
  <sheetFormatPr defaultRowHeight="15" x14ac:dyDescent="0.25"/>
  <cols>
    <col min="1" max="1" width="23.7109375" customWidth="1"/>
    <col min="2" max="2" width="24.7109375" customWidth="1"/>
    <col min="3" max="3" width="67.5703125" customWidth="1"/>
    <col min="4" max="4" width="23" customWidth="1"/>
    <col min="5" max="5" width="23" style="6" customWidth="1"/>
    <col min="6" max="6" width="17" style="7" customWidth="1"/>
    <col min="8" max="8" width="17.7109375" customWidth="1"/>
    <col min="9" max="10" width="11.7109375" bestFit="1" customWidth="1"/>
  </cols>
  <sheetData>
    <row r="1" spans="1:23" ht="15.75" x14ac:dyDescent="0.25">
      <c r="A1" s="29"/>
      <c r="B1" s="29"/>
      <c r="C1" s="29"/>
      <c r="D1" s="29"/>
      <c r="E1" s="32"/>
      <c r="F1" s="33"/>
    </row>
    <row r="2" spans="1:23" ht="15.75" x14ac:dyDescent="0.25">
      <c r="A2" s="34" t="s">
        <v>132</v>
      </c>
      <c r="B2" s="29"/>
      <c r="C2" s="29"/>
      <c r="D2" s="29"/>
      <c r="E2" s="32"/>
      <c r="F2" s="33"/>
    </row>
    <row r="3" spans="1:23" ht="15.75" x14ac:dyDescent="0.25">
      <c r="A3" s="29" t="s">
        <v>133</v>
      </c>
      <c r="B3" s="29"/>
      <c r="C3" s="29"/>
      <c r="D3" s="29"/>
      <c r="E3" s="32"/>
      <c r="F3" s="33"/>
    </row>
    <row r="4" spans="1:23" ht="15.75" x14ac:dyDescent="0.25">
      <c r="A4" s="29" t="s">
        <v>134</v>
      </c>
      <c r="B4" s="29"/>
      <c r="C4" s="29"/>
      <c r="D4" s="29"/>
      <c r="E4" s="32"/>
      <c r="F4" s="33"/>
    </row>
    <row r="5" spans="1:23" ht="15.75" x14ac:dyDescent="0.25">
      <c r="A5" s="29" t="s">
        <v>135</v>
      </c>
      <c r="B5" s="29"/>
      <c r="C5" s="29"/>
      <c r="D5" s="29"/>
      <c r="E5" s="32"/>
      <c r="F5" s="33"/>
    </row>
    <row r="6" spans="1:23" ht="15.75" x14ac:dyDescent="0.25">
      <c r="A6" s="29" t="s">
        <v>136</v>
      </c>
      <c r="B6" s="29"/>
      <c r="C6" s="29"/>
      <c r="D6" s="29"/>
      <c r="E6" s="32"/>
      <c r="F6" s="33"/>
    </row>
    <row r="7" spans="1:23" ht="15.75" x14ac:dyDescent="0.25">
      <c r="A7" s="29" t="s">
        <v>137</v>
      </c>
      <c r="B7" s="29"/>
      <c r="C7" s="29"/>
      <c r="D7" s="29"/>
      <c r="E7" s="32"/>
      <c r="F7" s="33"/>
    </row>
    <row r="8" spans="1:23" ht="15.75" x14ac:dyDescent="0.25">
      <c r="A8" s="29" t="s">
        <v>138</v>
      </c>
      <c r="B8" s="29"/>
      <c r="C8" s="29"/>
      <c r="D8" s="29"/>
      <c r="E8" s="32"/>
      <c r="F8" s="33"/>
    </row>
    <row r="9" spans="1:23" ht="15.75" x14ac:dyDescent="0.25">
      <c r="A9" s="29" t="s">
        <v>139</v>
      </c>
      <c r="B9" s="29"/>
      <c r="C9" s="29"/>
      <c r="D9" s="29"/>
      <c r="E9" s="32"/>
      <c r="F9" s="33"/>
    </row>
    <row r="10" spans="1:23" ht="15.75" x14ac:dyDescent="0.25">
      <c r="A10" s="29"/>
      <c r="C10" s="29" t="s">
        <v>143</v>
      </c>
      <c r="D10" s="29"/>
      <c r="E10" s="32"/>
      <c r="F10" s="33"/>
    </row>
    <row r="11" spans="1:23" ht="15.75" customHeight="1" x14ac:dyDescent="0.25">
      <c r="A11" s="29"/>
      <c r="B11" s="29"/>
      <c r="C11" s="28" t="s">
        <v>131</v>
      </c>
      <c r="D11" s="29"/>
      <c r="E11" s="32"/>
      <c r="F11" s="33"/>
    </row>
    <row r="12" spans="1:23" ht="15.75" x14ac:dyDescent="0.25">
      <c r="A12" s="29"/>
      <c r="B12" s="29"/>
      <c r="C12" s="29"/>
      <c r="D12" s="29"/>
      <c r="E12" s="32"/>
      <c r="F12" s="33"/>
    </row>
    <row r="13" spans="1:23" ht="16.5" thickBot="1" x14ac:dyDescent="0.3">
      <c r="A13" s="29"/>
      <c r="B13" s="29"/>
      <c r="C13" s="29"/>
      <c r="D13" s="29"/>
      <c r="E13" s="32"/>
      <c r="F13" s="33"/>
    </row>
    <row r="14" spans="1:23" ht="28.5" customHeight="1" x14ac:dyDescent="0.25">
      <c r="A14" s="35"/>
      <c r="B14" s="100" t="s">
        <v>2</v>
      </c>
      <c r="C14" s="100" t="s">
        <v>3</v>
      </c>
      <c r="D14" s="100" t="s">
        <v>4</v>
      </c>
      <c r="E14" s="102" t="s">
        <v>5</v>
      </c>
      <c r="F14" s="36" t="s">
        <v>6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28.5" customHeight="1" thickBot="1" x14ac:dyDescent="0.3">
      <c r="A15" s="37"/>
      <c r="B15" s="101"/>
      <c r="C15" s="101"/>
      <c r="D15" s="101"/>
      <c r="E15" s="103"/>
      <c r="F15" s="38" t="s">
        <v>7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24.95" customHeight="1" thickBot="1" x14ac:dyDescent="0.3">
      <c r="A16" s="39" t="s">
        <v>0</v>
      </c>
      <c r="B16" s="40">
        <v>7515</v>
      </c>
      <c r="C16" s="40" t="s">
        <v>10</v>
      </c>
      <c r="D16" s="41">
        <v>2000</v>
      </c>
      <c r="E16" s="42">
        <v>15930</v>
      </c>
      <c r="F16" s="43">
        <f t="shared" ref="F16" si="0">E16/D16*100</f>
        <v>796.5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s="17" customFormat="1" ht="24.95" customHeight="1" thickBot="1" x14ac:dyDescent="0.3">
      <c r="A17" s="44"/>
      <c r="B17" s="45">
        <v>751</v>
      </c>
      <c r="C17" s="45" t="s">
        <v>124</v>
      </c>
      <c r="D17" s="46">
        <v>2000</v>
      </c>
      <c r="E17" s="47">
        <v>15930</v>
      </c>
      <c r="F17" s="48">
        <v>796.5</v>
      </c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</row>
    <row r="18" spans="1:23" s="18" customFormat="1" ht="24.95" customHeight="1" thickBot="1" x14ac:dyDescent="0.3">
      <c r="A18" s="49"/>
      <c r="B18" s="50">
        <v>75</v>
      </c>
      <c r="C18" s="50" t="s">
        <v>125</v>
      </c>
      <c r="D18" s="51">
        <v>2000</v>
      </c>
      <c r="E18" s="52">
        <v>15930</v>
      </c>
      <c r="F18" s="53">
        <f>E18/D18*100</f>
        <v>796.5</v>
      </c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</row>
    <row r="19" spans="1:23" s="14" customFormat="1" ht="24.95" customHeight="1" thickBot="1" x14ac:dyDescent="0.3">
      <c r="A19" s="54"/>
      <c r="B19" s="55">
        <v>7710</v>
      </c>
      <c r="C19" s="55" t="s">
        <v>126</v>
      </c>
      <c r="D19" s="56">
        <v>0</v>
      </c>
      <c r="E19" s="57">
        <v>6.78</v>
      </c>
      <c r="F19" s="58">
        <v>0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</row>
    <row r="20" spans="1:23" s="17" customFormat="1" ht="24.95" customHeight="1" thickBot="1" x14ac:dyDescent="0.3">
      <c r="A20" s="44"/>
      <c r="B20" s="45">
        <v>771</v>
      </c>
      <c r="C20" s="45" t="s">
        <v>127</v>
      </c>
      <c r="D20" s="46">
        <v>0</v>
      </c>
      <c r="E20" s="47">
        <v>6.78</v>
      </c>
      <c r="F20" s="48">
        <v>0</v>
      </c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</row>
    <row r="21" spans="1:23" s="18" customFormat="1" ht="24.95" customHeight="1" thickBot="1" x14ac:dyDescent="0.3">
      <c r="A21" s="49"/>
      <c r="B21" s="50">
        <v>77</v>
      </c>
      <c r="C21" s="50" t="s">
        <v>128</v>
      </c>
      <c r="D21" s="51">
        <v>0</v>
      </c>
      <c r="E21" s="52">
        <v>6.78</v>
      </c>
      <c r="F21" s="53">
        <v>0</v>
      </c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spans="1:23" ht="24.95" customHeight="1" thickBot="1" x14ac:dyDescent="0.3">
      <c r="A22" s="39"/>
      <c r="B22" s="40">
        <v>78331</v>
      </c>
      <c r="C22" s="40" t="s">
        <v>8</v>
      </c>
      <c r="D22" s="41">
        <v>10519756.25</v>
      </c>
      <c r="E22" s="42">
        <v>1774740.75</v>
      </c>
      <c r="F22" s="43">
        <f>E22/D22*100</f>
        <v>16.870550113744319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24.95" customHeight="1" thickBot="1" x14ac:dyDescent="0.3">
      <c r="A23" s="59"/>
      <c r="B23" s="40">
        <v>78332</v>
      </c>
      <c r="C23" s="40" t="s">
        <v>9</v>
      </c>
      <c r="D23" s="41">
        <v>120000</v>
      </c>
      <c r="E23" s="42">
        <v>210000</v>
      </c>
      <c r="F23" s="43">
        <f t="shared" ref="F23:F26" si="1">E23/D23*100</f>
        <v>175</v>
      </c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s="8" customFormat="1" ht="24.95" customHeight="1" thickBot="1" x14ac:dyDescent="0.3">
      <c r="A24" s="60"/>
      <c r="B24" s="2">
        <v>783</v>
      </c>
      <c r="C24" s="2" t="s">
        <v>129</v>
      </c>
      <c r="D24" s="3">
        <f>SUM(D22:D23)</f>
        <v>10639756.25</v>
      </c>
      <c r="E24" s="4">
        <f>SUM(E22:E23)</f>
        <v>1984740.75</v>
      </c>
      <c r="F24" s="6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  <row r="25" spans="1:23" s="18" customFormat="1" ht="24.95" customHeight="1" thickBot="1" x14ac:dyDescent="0.3">
      <c r="A25" s="49"/>
      <c r="B25" s="50">
        <v>78</v>
      </c>
      <c r="C25" s="50" t="s">
        <v>130</v>
      </c>
      <c r="D25" s="51">
        <v>10639756.25</v>
      </c>
      <c r="E25" s="52">
        <v>1984740.75</v>
      </c>
      <c r="F25" s="53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</row>
    <row r="26" spans="1:23" ht="28.5" customHeight="1" thickBot="1" x14ac:dyDescent="0.3">
      <c r="A26" s="62"/>
      <c r="B26" s="63"/>
      <c r="C26" s="2" t="s">
        <v>11</v>
      </c>
      <c r="D26" s="3">
        <v>10641756.25</v>
      </c>
      <c r="E26" s="4">
        <f>E18+E21+E25</f>
        <v>2000677.53</v>
      </c>
      <c r="F26" s="61">
        <f t="shared" si="1"/>
        <v>18.800257053435139</v>
      </c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24.95" customHeight="1" thickBot="1" x14ac:dyDescent="0.3">
      <c r="A27" s="64" t="s">
        <v>1</v>
      </c>
      <c r="B27" s="65"/>
      <c r="C27" s="65" t="s">
        <v>12</v>
      </c>
      <c r="D27" s="66"/>
      <c r="E27" s="67"/>
      <c r="F27" s="58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24.95" customHeight="1" thickBot="1" x14ac:dyDescent="0.3">
      <c r="A28" s="62"/>
      <c r="B28" s="40">
        <v>4001</v>
      </c>
      <c r="C28" s="40" t="s">
        <v>72</v>
      </c>
      <c r="D28" s="41">
        <v>0</v>
      </c>
      <c r="E28" s="68">
        <v>18821.080000000002</v>
      </c>
      <c r="F28" s="43">
        <v>0</v>
      </c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24.95" customHeight="1" thickBot="1" x14ac:dyDescent="0.3">
      <c r="A29" s="62"/>
      <c r="B29" s="40">
        <v>4003</v>
      </c>
      <c r="C29" s="40" t="s">
        <v>75</v>
      </c>
      <c r="D29" s="41">
        <v>0</v>
      </c>
      <c r="E29" s="68">
        <v>14638.55</v>
      </c>
      <c r="F29" s="43">
        <v>0</v>
      </c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24.95" customHeight="1" thickBot="1" x14ac:dyDescent="0.3">
      <c r="A30" s="62"/>
      <c r="B30" s="40">
        <v>4004</v>
      </c>
      <c r="C30" s="40" t="s">
        <v>73</v>
      </c>
      <c r="D30" s="41">
        <v>0</v>
      </c>
      <c r="E30" s="68">
        <v>71.44</v>
      </c>
      <c r="F30" s="43">
        <v>0</v>
      </c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24.95" customHeight="1" thickBot="1" x14ac:dyDescent="0.3">
      <c r="A31" s="62"/>
      <c r="B31" s="40">
        <v>4005</v>
      </c>
      <c r="C31" s="40" t="s">
        <v>74</v>
      </c>
      <c r="D31" s="41">
        <v>0</v>
      </c>
      <c r="E31" s="68">
        <v>2455.14</v>
      </c>
      <c r="F31" s="43">
        <v>0</v>
      </c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</row>
    <row r="32" spans="1:23" ht="24.95" customHeight="1" thickBot="1" x14ac:dyDescent="0.3">
      <c r="A32" s="62"/>
      <c r="B32" s="40">
        <v>4010</v>
      </c>
      <c r="C32" s="40" t="s">
        <v>25</v>
      </c>
      <c r="D32" s="41">
        <v>2000</v>
      </c>
      <c r="E32" s="68">
        <v>422.5</v>
      </c>
      <c r="F32" s="43">
        <f t="shared" ref="F32" si="2">E32/D32*100</f>
        <v>21.125</v>
      </c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</row>
    <row r="33" spans="1:23" ht="24.95" customHeight="1" thickBot="1" x14ac:dyDescent="0.3">
      <c r="A33" s="62"/>
      <c r="B33" s="40">
        <v>4011</v>
      </c>
      <c r="C33" s="40" t="s">
        <v>76</v>
      </c>
      <c r="D33" s="41">
        <v>0</v>
      </c>
      <c r="E33" s="68">
        <v>927.8</v>
      </c>
      <c r="F33" s="43">
        <v>0</v>
      </c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</row>
    <row r="34" spans="1:23" s="10" customFormat="1" ht="24.95" customHeight="1" thickBot="1" x14ac:dyDescent="0.3">
      <c r="A34" s="62"/>
      <c r="B34" s="40">
        <v>4016</v>
      </c>
      <c r="C34" s="40" t="s">
        <v>77</v>
      </c>
      <c r="D34" s="41">
        <v>0</v>
      </c>
      <c r="E34" s="68">
        <v>1565</v>
      </c>
      <c r="F34" s="43">
        <v>0</v>
      </c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</row>
    <row r="35" spans="1:23" s="21" customFormat="1" ht="24.95" customHeight="1" thickBot="1" x14ac:dyDescent="0.3">
      <c r="A35" s="69"/>
      <c r="B35" s="45">
        <v>401</v>
      </c>
      <c r="C35" s="45" t="s">
        <v>68</v>
      </c>
      <c r="D35" s="46">
        <f>SUM(D28:D34)</f>
        <v>2000</v>
      </c>
      <c r="E35" s="70">
        <f>SUM(E28:E34)</f>
        <v>38901.510000000009</v>
      </c>
      <c r="F35" s="48">
        <v>21.13</v>
      </c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spans="1:23" ht="24.95" customHeight="1" thickBot="1" x14ac:dyDescent="0.3">
      <c r="A36" s="62"/>
      <c r="B36" s="40">
        <v>4042</v>
      </c>
      <c r="C36" s="40" t="s">
        <v>78</v>
      </c>
      <c r="D36" s="41">
        <v>0</v>
      </c>
      <c r="E36" s="68">
        <v>756</v>
      </c>
      <c r="F36" s="43">
        <v>0</v>
      </c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</row>
    <row r="37" spans="1:23" s="10" customFormat="1" ht="24.95" customHeight="1" thickBot="1" x14ac:dyDescent="0.3">
      <c r="A37" s="62"/>
      <c r="B37" s="40">
        <v>4040</v>
      </c>
      <c r="C37" s="40" t="s">
        <v>23</v>
      </c>
      <c r="D37" s="41">
        <v>5000</v>
      </c>
      <c r="E37" s="68">
        <v>0</v>
      </c>
      <c r="F37" s="43">
        <f t="shared" ref="F37" si="3">E37/D37*100</f>
        <v>0</v>
      </c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</row>
    <row r="38" spans="1:23" s="22" customFormat="1" ht="24.95" customHeight="1" thickBot="1" x14ac:dyDescent="0.3">
      <c r="A38" s="69"/>
      <c r="B38" s="45">
        <v>404</v>
      </c>
      <c r="C38" s="45" t="s">
        <v>69</v>
      </c>
      <c r="D38" s="46">
        <f>SUM(D36:D37)</f>
        <v>5000</v>
      </c>
      <c r="E38" s="70">
        <v>756</v>
      </c>
      <c r="F38" s="48">
        <v>0</v>
      </c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</row>
    <row r="39" spans="1:23" ht="24.95" customHeight="1" thickBot="1" x14ac:dyDescent="0.3">
      <c r="A39" s="62"/>
      <c r="B39" s="40">
        <v>4063</v>
      </c>
      <c r="C39" s="40" t="s">
        <v>28</v>
      </c>
      <c r="D39" s="41">
        <v>88000</v>
      </c>
      <c r="E39" s="68">
        <v>63330.47</v>
      </c>
      <c r="F39" s="43">
        <f t="shared" ref="F39" si="4">E39/D39*100</f>
        <v>71.966443181818178</v>
      </c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</row>
    <row r="40" spans="1:23" ht="24.95" customHeight="1" thickBot="1" x14ac:dyDescent="0.3">
      <c r="A40" s="62"/>
      <c r="B40" s="40">
        <v>40631</v>
      </c>
      <c r="C40" s="40" t="s">
        <v>29</v>
      </c>
      <c r="D40" s="41">
        <v>50000</v>
      </c>
      <c r="E40" s="68">
        <v>9345.74</v>
      </c>
      <c r="F40" s="43">
        <f t="shared" ref="F40:F43" si="5">E40/D40*100</f>
        <v>18.691479999999999</v>
      </c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</row>
    <row r="41" spans="1:23" ht="24.95" customHeight="1" thickBot="1" x14ac:dyDescent="0.3">
      <c r="A41" s="62"/>
      <c r="B41" s="40">
        <v>40632</v>
      </c>
      <c r="C41" s="40" t="s">
        <v>30</v>
      </c>
      <c r="D41" s="41">
        <v>50000</v>
      </c>
      <c r="E41" s="68">
        <v>0</v>
      </c>
      <c r="F41" s="43">
        <f t="shared" si="5"/>
        <v>0</v>
      </c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</row>
    <row r="42" spans="1:23" ht="24.95" customHeight="1" thickBot="1" x14ac:dyDescent="0.3">
      <c r="A42" s="62"/>
      <c r="B42" s="40">
        <v>40633</v>
      </c>
      <c r="C42" s="40" t="s">
        <v>31</v>
      </c>
      <c r="D42" s="41">
        <v>1000</v>
      </c>
      <c r="E42" s="68">
        <v>0</v>
      </c>
      <c r="F42" s="43">
        <f t="shared" si="5"/>
        <v>0</v>
      </c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s="10" customFormat="1" ht="24.95" customHeight="1" thickBot="1" x14ac:dyDescent="0.3">
      <c r="A43" s="62"/>
      <c r="B43" s="40">
        <v>40634</v>
      </c>
      <c r="C43" s="40" t="s">
        <v>32</v>
      </c>
      <c r="D43" s="41">
        <v>15000</v>
      </c>
      <c r="E43" s="68">
        <v>0</v>
      </c>
      <c r="F43" s="43">
        <f t="shared" si="5"/>
        <v>0</v>
      </c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</row>
    <row r="44" spans="1:23" s="17" customFormat="1" ht="24.95" customHeight="1" thickBot="1" x14ac:dyDescent="0.3">
      <c r="A44" s="69"/>
      <c r="B44" s="45">
        <v>406</v>
      </c>
      <c r="C44" s="45" t="s">
        <v>70</v>
      </c>
      <c r="D44" s="46">
        <f>SUM(D39:D43)</f>
        <v>204000</v>
      </c>
      <c r="E44" s="70">
        <f>SUM(E39:E43)</f>
        <v>72676.210000000006</v>
      </c>
      <c r="F44" s="48">
        <f>SUM(F39:F43)</f>
        <v>90.657923181818177</v>
      </c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</row>
    <row r="45" spans="1:23" s="19" customFormat="1" ht="24.95" customHeight="1" thickBot="1" x14ac:dyDescent="0.3">
      <c r="A45" s="71"/>
      <c r="B45" s="50">
        <v>40</v>
      </c>
      <c r="C45" s="50" t="s">
        <v>71</v>
      </c>
      <c r="D45" s="51">
        <f>D35+D44+D38</f>
        <v>211000</v>
      </c>
      <c r="E45" s="72">
        <f>E35+E38+E44</f>
        <v>112333.72000000002</v>
      </c>
      <c r="F45" s="53">
        <f t="shared" ref="F45:F49" si="6">E45/D45*100</f>
        <v>53.238729857819912</v>
      </c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</row>
    <row r="46" spans="1:23" ht="24.95" customHeight="1" thickBot="1" x14ac:dyDescent="0.3">
      <c r="A46" s="62"/>
      <c r="B46" s="40">
        <v>4100</v>
      </c>
      <c r="C46" s="40" t="s">
        <v>20</v>
      </c>
      <c r="D46" s="41">
        <v>15000</v>
      </c>
      <c r="E46" s="42">
        <v>36224.04</v>
      </c>
      <c r="F46" s="43">
        <f t="shared" si="6"/>
        <v>241.49359999999999</v>
      </c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</row>
    <row r="47" spans="1:23" s="10" customFormat="1" ht="24.95" customHeight="1" thickBot="1" x14ac:dyDescent="0.3">
      <c r="A47" s="62"/>
      <c r="B47" s="40">
        <v>4101</v>
      </c>
      <c r="C47" s="40" t="s">
        <v>21</v>
      </c>
      <c r="D47" s="41">
        <v>2000</v>
      </c>
      <c r="E47" s="68">
        <v>821.7</v>
      </c>
      <c r="F47" s="43">
        <f t="shared" si="6"/>
        <v>41.085000000000008</v>
      </c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</row>
    <row r="48" spans="1:23" s="22" customFormat="1" ht="24.95" customHeight="1" thickBot="1" x14ac:dyDescent="0.3">
      <c r="A48" s="69"/>
      <c r="B48" s="45">
        <v>410</v>
      </c>
      <c r="C48" s="45" t="s">
        <v>79</v>
      </c>
      <c r="D48" s="46">
        <f>SUM(D46:D47)</f>
        <v>17000</v>
      </c>
      <c r="E48" s="70">
        <f>SUM(E46:E47)</f>
        <v>37045.74</v>
      </c>
      <c r="F48" s="48">
        <f>SUM(F46:F47)</f>
        <v>282.57859999999999</v>
      </c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</row>
    <row r="49" spans="1:23" s="10" customFormat="1" ht="24.95" customHeight="1" thickBot="1" x14ac:dyDescent="0.3">
      <c r="A49" s="62"/>
      <c r="B49" s="40">
        <v>4114</v>
      </c>
      <c r="C49" s="40" t="s">
        <v>27</v>
      </c>
      <c r="D49" s="41">
        <v>1000</v>
      </c>
      <c r="E49" s="68">
        <v>510</v>
      </c>
      <c r="F49" s="43">
        <f t="shared" si="6"/>
        <v>51</v>
      </c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</row>
    <row r="50" spans="1:23" s="22" customFormat="1" ht="24.95" customHeight="1" thickBot="1" x14ac:dyDescent="0.3">
      <c r="A50" s="69"/>
      <c r="B50" s="45">
        <v>411</v>
      </c>
      <c r="C50" s="45" t="s">
        <v>80</v>
      </c>
      <c r="D50" s="46">
        <f>SUM(D49)</f>
        <v>1000</v>
      </c>
      <c r="E50" s="70">
        <v>510</v>
      </c>
      <c r="F50" s="48">
        <v>51</v>
      </c>
      <c r="G50" s="15"/>
      <c r="H50" s="15"/>
      <c r="I50" s="16"/>
      <c r="J50" s="15"/>
      <c r="K50" s="15"/>
      <c r="L50" s="15"/>
      <c r="M50" s="15"/>
      <c r="N50" s="15"/>
      <c r="O50" s="15"/>
      <c r="P50" s="15"/>
      <c r="Q50" s="15"/>
      <c r="R50" s="15"/>
      <c r="S50" s="15"/>
    </row>
    <row r="51" spans="1:23" ht="24.95" customHeight="1" thickBot="1" x14ac:dyDescent="0.3">
      <c r="A51" s="64"/>
      <c r="B51" s="40">
        <v>4123</v>
      </c>
      <c r="C51" s="40" t="s">
        <v>15</v>
      </c>
      <c r="D51" s="41">
        <v>19000</v>
      </c>
      <c r="E51" s="42">
        <v>27650.2</v>
      </c>
      <c r="F51" s="43">
        <f>E51/D51*100</f>
        <v>145.52736842105261</v>
      </c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</row>
    <row r="52" spans="1:23" ht="24.95" customHeight="1" thickBot="1" x14ac:dyDescent="0.3">
      <c r="A52" s="73"/>
      <c r="B52" s="40">
        <v>4127</v>
      </c>
      <c r="C52" s="40" t="s">
        <v>17</v>
      </c>
      <c r="D52" s="41">
        <v>20000</v>
      </c>
      <c r="E52" s="42">
        <v>6500</v>
      </c>
      <c r="F52" s="43">
        <f t="shared" ref="F52:F53" si="7">E52/D52*100</f>
        <v>32.5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</row>
    <row r="53" spans="1:23" s="10" customFormat="1" ht="24.95" customHeight="1" thickBot="1" x14ac:dyDescent="0.3">
      <c r="A53" s="62"/>
      <c r="B53" s="40">
        <v>4129</v>
      </c>
      <c r="C53" s="40" t="s">
        <v>34</v>
      </c>
      <c r="D53" s="41">
        <v>100000</v>
      </c>
      <c r="E53" s="68">
        <v>0</v>
      </c>
      <c r="F53" s="43">
        <f t="shared" si="7"/>
        <v>0</v>
      </c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</row>
    <row r="54" spans="1:23" s="21" customFormat="1" ht="24.95" customHeight="1" thickBot="1" x14ac:dyDescent="0.3">
      <c r="A54" s="69"/>
      <c r="B54" s="45">
        <v>412</v>
      </c>
      <c r="C54" s="45" t="s">
        <v>81</v>
      </c>
      <c r="D54" s="46">
        <f>SUM(D51:D53)</f>
        <v>139000</v>
      </c>
      <c r="E54" s="47">
        <f>SUM(E51:E52)</f>
        <v>34150.199999999997</v>
      </c>
      <c r="F54" s="48">
        <f>SUM(F51:F52)</f>
        <v>178.02736842105261</v>
      </c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spans="1:23" s="10" customFormat="1" ht="24.95" customHeight="1" thickBot="1" x14ac:dyDescent="0.3">
      <c r="A55" s="73"/>
      <c r="B55" s="40">
        <v>4139</v>
      </c>
      <c r="C55" s="40" t="s">
        <v>82</v>
      </c>
      <c r="D55" s="41">
        <v>0</v>
      </c>
      <c r="E55" s="42">
        <v>5416.22</v>
      </c>
      <c r="F55" s="43">
        <v>0</v>
      </c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21" customFormat="1" ht="24.95" customHeight="1" thickBot="1" x14ac:dyDescent="0.3">
      <c r="A56" s="69"/>
      <c r="B56" s="45">
        <v>413</v>
      </c>
      <c r="C56" s="45" t="s">
        <v>83</v>
      </c>
      <c r="D56" s="46">
        <v>0</v>
      </c>
      <c r="E56" s="47">
        <v>5416.22</v>
      </c>
      <c r="F56" s="48">
        <v>0</v>
      </c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spans="1:23" s="9" customFormat="1" ht="24.95" customHeight="1" thickBot="1" x14ac:dyDescent="0.3">
      <c r="A57" s="73"/>
      <c r="B57" s="40">
        <v>4160</v>
      </c>
      <c r="C57" s="40" t="s">
        <v>84</v>
      </c>
      <c r="D57" s="41">
        <v>0</v>
      </c>
      <c r="E57" s="42">
        <v>8081.33</v>
      </c>
      <c r="F57" s="43">
        <v>0</v>
      </c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</row>
    <row r="58" spans="1:23" s="9" customFormat="1" ht="24.95" customHeight="1" thickBot="1" x14ac:dyDescent="0.3">
      <c r="A58" s="73"/>
      <c r="B58" s="40">
        <v>41601</v>
      </c>
      <c r="C58" s="40" t="s">
        <v>85</v>
      </c>
      <c r="D58" s="41">
        <v>0</v>
      </c>
      <c r="E58" s="42">
        <v>13500</v>
      </c>
      <c r="F58" s="43">
        <v>0</v>
      </c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</row>
    <row r="59" spans="1:23" s="10" customFormat="1" ht="24.95" customHeight="1" thickBot="1" x14ac:dyDescent="0.3">
      <c r="A59" s="59"/>
      <c r="B59" s="40">
        <v>4167</v>
      </c>
      <c r="C59" s="40" t="s">
        <v>86</v>
      </c>
      <c r="D59" s="41">
        <v>0</v>
      </c>
      <c r="E59" s="68">
        <v>1850</v>
      </c>
      <c r="F59" s="43">
        <v>0</v>
      </c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</row>
    <row r="60" spans="1:23" s="21" customFormat="1" ht="24.95" customHeight="1" thickBot="1" x14ac:dyDescent="0.3">
      <c r="A60" s="44"/>
      <c r="B60" s="45">
        <v>416</v>
      </c>
      <c r="C60" s="45" t="s">
        <v>87</v>
      </c>
      <c r="D60" s="46">
        <v>0</v>
      </c>
      <c r="E60" s="70">
        <f>SUM(E57:E59)</f>
        <v>23431.33</v>
      </c>
      <c r="F60" s="48">
        <v>0</v>
      </c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</row>
    <row r="61" spans="1:23" s="10" customFormat="1" ht="24.95" customHeight="1" thickBot="1" x14ac:dyDescent="0.3">
      <c r="A61" s="59"/>
      <c r="B61" s="40">
        <v>4174</v>
      </c>
      <c r="C61" s="40" t="s">
        <v>36</v>
      </c>
      <c r="D61" s="41">
        <v>120000</v>
      </c>
      <c r="E61" s="68">
        <v>3024</v>
      </c>
      <c r="F61" s="43">
        <f t="shared" ref="F61" si="8">E61/D61*100</f>
        <v>2.52</v>
      </c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</row>
    <row r="62" spans="1:23" s="22" customFormat="1" ht="24.95" customHeight="1" thickBot="1" x14ac:dyDescent="0.3">
      <c r="A62" s="44"/>
      <c r="B62" s="45">
        <v>417</v>
      </c>
      <c r="C62" s="45" t="s">
        <v>88</v>
      </c>
      <c r="D62" s="46">
        <f>SUM(D61)</f>
        <v>120000</v>
      </c>
      <c r="E62" s="70">
        <v>3024</v>
      </c>
      <c r="F62" s="48">
        <v>2.52</v>
      </c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</row>
    <row r="63" spans="1:23" s="10" customFormat="1" ht="24.95" customHeight="1" thickBot="1" x14ac:dyDescent="0.3">
      <c r="A63" s="62"/>
      <c r="B63" s="40">
        <v>4180</v>
      </c>
      <c r="C63" s="40" t="s">
        <v>35</v>
      </c>
      <c r="D63" s="41">
        <v>5000</v>
      </c>
      <c r="E63" s="68">
        <v>0</v>
      </c>
      <c r="F63" s="43">
        <f t="shared" ref="F63" si="9">E63/D63*100</f>
        <v>0</v>
      </c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</row>
    <row r="64" spans="1:23" s="21" customFormat="1" ht="24.95" customHeight="1" thickBot="1" x14ac:dyDescent="0.3">
      <c r="A64" s="44"/>
      <c r="B64" s="45">
        <v>418</v>
      </c>
      <c r="C64" s="45" t="s">
        <v>120</v>
      </c>
      <c r="D64" s="46">
        <f>SUM(D63)</f>
        <v>5000</v>
      </c>
      <c r="E64" s="70">
        <v>0</v>
      </c>
      <c r="F64" s="48">
        <v>0</v>
      </c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</row>
    <row r="65" spans="1:23" ht="24.95" customHeight="1" thickBot="1" x14ac:dyDescent="0.3">
      <c r="A65" s="59"/>
      <c r="B65" s="40">
        <v>4199</v>
      </c>
      <c r="C65" s="40" t="s">
        <v>89</v>
      </c>
      <c r="D65" s="41">
        <v>0</v>
      </c>
      <c r="E65" s="68">
        <v>4638.9399999999996</v>
      </c>
      <c r="F65" s="43">
        <v>0</v>
      </c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</row>
    <row r="66" spans="1:23" s="10" customFormat="1" ht="24.95" customHeight="1" thickBot="1" x14ac:dyDescent="0.3">
      <c r="A66" s="62"/>
      <c r="B66" s="40">
        <v>4195</v>
      </c>
      <c r="C66" s="40" t="s">
        <v>22</v>
      </c>
      <c r="D66" s="41">
        <v>2000</v>
      </c>
      <c r="E66" s="68">
        <v>0</v>
      </c>
      <c r="F66" s="43">
        <f t="shared" ref="F66" si="10">E66/D66*100</f>
        <v>0</v>
      </c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</row>
    <row r="67" spans="1:23" s="17" customFormat="1" ht="25.5" customHeight="1" thickBot="1" x14ac:dyDescent="0.3">
      <c r="A67" s="44"/>
      <c r="B67" s="45">
        <v>419</v>
      </c>
      <c r="C67" s="45" t="s">
        <v>90</v>
      </c>
      <c r="D67" s="46">
        <f>SUM(D65:D66)</f>
        <v>2000</v>
      </c>
      <c r="E67" s="70">
        <v>4638.9399999999996</v>
      </c>
      <c r="F67" s="48">
        <v>0</v>
      </c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</row>
    <row r="68" spans="1:23" s="19" customFormat="1" ht="24.95" customHeight="1" thickBot="1" x14ac:dyDescent="0.3">
      <c r="A68" s="49"/>
      <c r="B68" s="50">
        <v>41</v>
      </c>
      <c r="C68" s="50" t="s">
        <v>91</v>
      </c>
      <c r="D68" s="51">
        <f>D48+D50+D54+D62+D64+D67</f>
        <v>284000</v>
      </c>
      <c r="E68" s="72">
        <f>E48+E50+E54+E56+E60+E62+E67</f>
        <v>108216.43000000001</v>
      </c>
      <c r="F68" s="53">
        <f>E68/D68*100</f>
        <v>38.104376760563383</v>
      </c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</row>
    <row r="69" spans="1:23" s="10" customFormat="1" ht="24.95" customHeight="1" thickBot="1" x14ac:dyDescent="0.3">
      <c r="A69" s="64"/>
      <c r="B69" s="40">
        <v>4200</v>
      </c>
      <c r="C69" s="40" t="s">
        <v>13</v>
      </c>
      <c r="D69" s="41">
        <v>1280000</v>
      </c>
      <c r="E69" s="42">
        <v>817943.5</v>
      </c>
      <c r="F69" s="43">
        <f>E69/D69*100</f>
        <v>63.901835937499996</v>
      </c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</row>
    <row r="70" spans="1:23" s="22" customFormat="1" ht="24.95" customHeight="1" thickBot="1" x14ac:dyDescent="0.3">
      <c r="A70" s="69"/>
      <c r="B70" s="45">
        <v>420</v>
      </c>
      <c r="C70" s="45" t="s">
        <v>92</v>
      </c>
      <c r="D70" s="46">
        <f>SUM(D69)</f>
        <v>1280000</v>
      </c>
      <c r="E70" s="47">
        <v>817943.5</v>
      </c>
      <c r="F70" s="48">
        <f>E70/D70*100</f>
        <v>63.901835937499996</v>
      </c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</row>
    <row r="71" spans="1:23" s="10" customFormat="1" ht="24.95" customHeight="1" thickBot="1" x14ac:dyDescent="0.3">
      <c r="A71" s="64"/>
      <c r="B71" s="40">
        <v>4210</v>
      </c>
      <c r="C71" s="40" t="s">
        <v>93</v>
      </c>
      <c r="D71" s="41">
        <v>0</v>
      </c>
      <c r="E71" s="42">
        <v>295373.73</v>
      </c>
      <c r="F71" s="43">
        <v>0</v>
      </c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</row>
    <row r="72" spans="1:23" s="22" customFormat="1" ht="24.95" customHeight="1" thickBot="1" x14ac:dyDescent="0.3">
      <c r="A72" s="69"/>
      <c r="B72" s="45">
        <v>421</v>
      </c>
      <c r="C72" s="45" t="s">
        <v>93</v>
      </c>
      <c r="D72" s="46">
        <v>0</v>
      </c>
      <c r="E72" s="47">
        <v>295373.73</v>
      </c>
      <c r="F72" s="48">
        <v>0</v>
      </c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</row>
    <row r="73" spans="1:23" s="10" customFormat="1" ht="24.95" customHeight="1" thickBot="1" x14ac:dyDescent="0.3">
      <c r="A73" s="64"/>
      <c r="B73" s="40">
        <v>4220</v>
      </c>
      <c r="C73" s="40" t="s">
        <v>94</v>
      </c>
      <c r="D73" s="41">
        <v>0</v>
      </c>
      <c r="E73" s="42">
        <v>118612.83</v>
      </c>
      <c r="F73" s="43">
        <v>0</v>
      </c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</row>
    <row r="74" spans="1:23" s="22" customFormat="1" ht="24.95" customHeight="1" thickBot="1" x14ac:dyDescent="0.3">
      <c r="A74" s="69"/>
      <c r="B74" s="45">
        <v>422</v>
      </c>
      <c r="C74" s="45" t="s">
        <v>95</v>
      </c>
      <c r="D74" s="46">
        <v>0</v>
      </c>
      <c r="E74" s="47">
        <v>118612.83</v>
      </c>
      <c r="F74" s="48">
        <v>0</v>
      </c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</row>
    <row r="75" spans="1:23" s="10" customFormat="1" ht="24.95" customHeight="1" thickBot="1" x14ac:dyDescent="0.3">
      <c r="A75" s="64"/>
      <c r="B75" s="40">
        <v>4281</v>
      </c>
      <c r="C75" s="40" t="s">
        <v>96</v>
      </c>
      <c r="D75" s="41">
        <v>0</v>
      </c>
      <c r="E75" s="42">
        <v>4943.3999999999996</v>
      </c>
      <c r="F75" s="43">
        <v>0</v>
      </c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</row>
    <row r="76" spans="1:23" s="17" customFormat="1" ht="24.95" customHeight="1" thickBot="1" x14ac:dyDescent="0.3">
      <c r="A76" s="44"/>
      <c r="B76" s="45">
        <v>428</v>
      </c>
      <c r="C76" s="45" t="s">
        <v>96</v>
      </c>
      <c r="D76" s="46">
        <v>0</v>
      </c>
      <c r="E76" s="70">
        <v>4943.3999999999996</v>
      </c>
      <c r="F76" s="48">
        <v>0</v>
      </c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</row>
    <row r="77" spans="1:23" s="20" customFormat="1" ht="24.95" customHeight="1" thickBot="1" x14ac:dyDescent="0.3">
      <c r="A77" s="49"/>
      <c r="B77" s="50">
        <v>42</v>
      </c>
      <c r="C77" s="50" t="s">
        <v>97</v>
      </c>
      <c r="D77" s="51">
        <f>D70</f>
        <v>1280000</v>
      </c>
      <c r="E77" s="72">
        <f>E70+E72+E74+E76</f>
        <v>1236873.46</v>
      </c>
      <c r="F77" s="53">
        <f>E77/D77*100</f>
        <v>96.630739062499998</v>
      </c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</row>
    <row r="78" spans="1:23" s="12" customFormat="1" ht="24.95" customHeight="1" thickBot="1" x14ac:dyDescent="0.3">
      <c r="A78" s="54"/>
      <c r="B78" s="55">
        <v>4600</v>
      </c>
      <c r="C78" s="55" t="s">
        <v>98</v>
      </c>
      <c r="D78" s="56">
        <v>0</v>
      </c>
      <c r="E78" s="74">
        <v>2550</v>
      </c>
      <c r="F78" s="58">
        <v>0</v>
      </c>
    </row>
    <row r="79" spans="1:23" ht="24.95" customHeight="1" thickBot="1" x14ac:dyDescent="0.3">
      <c r="A79" s="54"/>
      <c r="B79" s="55">
        <v>4602</v>
      </c>
      <c r="C79" s="55" t="s">
        <v>99</v>
      </c>
      <c r="D79" s="56">
        <v>15000</v>
      </c>
      <c r="E79" s="74">
        <v>10428</v>
      </c>
      <c r="F79" s="58">
        <f>E79/D79*100</f>
        <v>69.52000000000001</v>
      </c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</row>
    <row r="80" spans="1:23" s="10" customFormat="1" ht="24.95" customHeight="1" thickBot="1" x14ac:dyDescent="0.3">
      <c r="A80" s="64"/>
      <c r="B80" s="40">
        <v>4606</v>
      </c>
      <c r="C80" s="40" t="s">
        <v>100</v>
      </c>
      <c r="D80" s="41">
        <v>0</v>
      </c>
      <c r="E80" s="42">
        <v>78</v>
      </c>
      <c r="F80" s="43">
        <v>0</v>
      </c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</row>
    <row r="81" spans="1:23" s="21" customFormat="1" ht="24.95" customHeight="1" thickBot="1" x14ac:dyDescent="0.3">
      <c r="A81" s="69"/>
      <c r="B81" s="45">
        <v>460</v>
      </c>
      <c r="C81" s="45" t="s">
        <v>101</v>
      </c>
      <c r="D81" s="46">
        <v>15000</v>
      </c>
      <c r="E81" s="47">
        <f>SUM(E78:E80)</f>
        <v>13056</v>
      </c>
      <c r="F81" s="48">
        <f>E81/D81*100</f>
        <v>87.039999999999992</v>
      </c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</row>
    <row r="82" spans="1:23" s="9" customFormat="1" ht="24.95" customHeight="1" thickBot="1" x14ac:dyDescent="0.3">
      <c r="A82" s="75"/>
      <c r="B82" s="40">
        <v>4610</v>
      </c>
      <c r="C82" s="40" t="s">
        <v>102</v>
      </c>
      <c r="D82" s="41">
        <v>0</v>
      </c>
      <c r="E82" s="42">
        <v>109214</v>
      </c>
      <c r="F82" s="43">
        <v>0</v>
      </c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</row>
    <row r="83" spans="1:23" ht="24.95" customHeight="1" thickBot="1" x14ac:dyDescent="0.3">
      <c r="A83" s="75"/>
      <c r="B83" s="40">
        <v>4615</v>
      </c>
      <c r="C83" s="40" t="s">
        <v>103</v>
      </c>
      <c r="D83" s="41">
        <v>0</v>
      </c>
      <c r="E83" s="42">
        <v>7200</v>
      </c>
      <c r="F83" s="43">
        <v>0</v>
      </c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</row>
    <row r="84" spans="1:23" s="9" customFormat="1" ht="24.95" customHeight="1" thickBot="1" x14ac:dyDescent="0.3">
      <c r="A84" s="62"/>
      <c r="B84" s="40">
        <v>4616</v>
      </c>
      <c r="C84" s="40" t="s">
        <v>14</v>
      </c>
      <c r="D84" s="41">
        <v>90000</v>
      </c>
      <c r="E84" s="42">
        <v>119800</v>
      </c>
      <c r="F84" s="43">
        <f t="shared" ref="F84" si="11">E84/D84*100</f>
        <v>133.11111111111111</v>
      </c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</row>
    <row r="85" spans="1:23" s="10" customFormat="1" ht="24.95" customHeight="1" thickBot="1" x14ac:dyDescent="0.3">
      <c r="A85" s="75"/>
      <c r="B85" s="40">
        <v>4619</v>
      </c>
      <c r="C85" s="40" t="s">
        <v>104</v>
      </c>
      <c r="D85" s="41">
        <v>0</v>
      </c>
      <c r="E85" s="42">
        <v>12432</v>
      </c>
      <c r="F85" s="43">
        <v>0</v>
      </c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</row>
    <row r="86" spans="1:23" s="21" customFormat="1" ht="24.95" customHeight="1" thickBot="1" x14ac:dyDescent="0.3">
      <c r="A86" s="69"/>
      <c r="B86" s="45">
        <v>461</v>
      </c>
      <c r="C86" s="45" t="s">
        <v>105</v>
      </c>
      <c r="D86" s="46">
        <v>90000</v>
      </c>
      <c r="E86" s="47">
        <f>SUM(E82:E85)</f>
        <v>248646</v>
      </c>
      <c r="F86" s="48">
        <f>E86/D86*100</f>
        <v>276.27333333333331</v>
      </c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</row>
    <row r="87" spans="1:23" s="9" customFormat="1" ht="24.95" customHeight="1" thickBot="1" x14ac:dyDescent="0.3">
      <c r="A87" s="75"/>
      <c r="B87" s="40">
        <v>4620</v>
      </c>
      <c r="C87" s="40" t="s">
        <v>106</v>
      </c>
      <c r="D87" s="41">
        <v>0</v>
      </c>
      <c r="E87" s="42">
        <v>30000</v>
      </c>
      <c r="F87" s="43">
        <v>0</v>
      </c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</row>
    <row r="88" spans="1:23" s="10" customFormat="1" ht="24.95" customHeight="1" thickBot="1" x14ac:dyDescent="0.3">
      <c r="A88" s="75"/>
      <c r="B88" s="40">
        <v>46201</v>
      </c>
      <c r="C88" s="40" t="s">
        <v>107</v>
      </c>
      <c r="D88" s="41">
        <v>0</v>
      </c>
      <c r="E88" s="42">
        <v>18059.400000000001</v>
      </c>
      <c r="F88" s="43">
        <v>0</v>
      </c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</row>
    <row r="89" spans="1:23" s="21" customFormat="1" ht="24.95" customHeight="1" thickBot="1" x14ac:dyDescent="0.3">
      <c r="A89" s="69"/>
      <c r="B89" s="45">
        <v>462</v>
      </c>
      <c r="C89" s="45" t="s">
        <v>108</v>
      </c>
      <c r="D89" s="46">
        <v>0</v>
      </c>
      <c r="E89" s="47">
        <f>SUM(E87:E88)</f>
        <v>48059.4</v>
      </c>
      <c r="F89" s="48">
        <v>0</v>
      </c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</row>
    <row r="90" spans="1:23" ht="24.95" customHeight="1" thickBot="1" x14ac:dyDescent="0.3">
      <c r="A90" s="75"/>
      <c r="B90" s="40">
        <v>4642</v>
      </c>
      <c r="C90" s="40" t="s">
        <v>109</v>
      </c>
      <c r="D90" s="41">
        <v>0</v>
      </c>
      <c r="E90" s="42">
        <v>105.72</v>
      </c>
      <c r="F90" s="43">
        <v>0</v>
      </c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</row>
    <row r="91" spans="1:23" s="10" customFormat="1" ht="24.95" customHeight="1" thickBot="1" x14ac:dyDescent="0.3">
      <c r="A91" s="73"/>
      <c r="B91" s="40">
        <v>4649</v>
      </c>
      <c r="C91" s="40" t="s">
        <v>16</v>
      </c>
      <c r="D91" s="41">
        <v>10000</v>
      </c>
      <c r="E91" s="42">
        <v>16651.11</v>
      </c>
      <c r="F91" s="43">
        <f t="shared" ref="F91" si="12">E91/D91*100</f>
        <v>166.5111</v>
      </c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</row>
    <row r="92" spans="1:23" s="22" customFormat="1" ht="24.95" customHeight="1" thickBot="1" x14ac:dyDescent="0.3">
      <c r="A92" s="69"/>
      <c r="B92" s="45">
        <v>464</v>
      </c>
      <c r="C92" s="45" t="s">
        <v>110</v>
      </c>
      <c r="D92" s="46">
        <v>10000</v>
      </c>
      <c r="E92" s="47">
        <f>SUM(E90:E91)</f>
        <v>16756.830000000002</v>
      </c>
      <c r="F92" s="48">
        <f>E92/D92*100</f>
        <v>167.56830000000002</v>
      </c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</row>
    <row r="93" spans="1:23" s="10" customFormat="1" ht="24.95" customHeight="1" thickBot="1" x14ac:dyDescent="0.3">
      <c r="A93" s="62"/>
      <c r="B93" s="40">
        <v>4650</v>
      </c>
      <c r="C93" s="40" t="s">
        <v>24</v>
      </c>
      <c r="D93" s="41">
        <v>9000</v>
      </c>
      <c r="E93" s="68">
        <v>4249.1000000000004</v>
      </c>
      <c r="F93" s="43">
        <f t="shared" ref="F93" si="13">E93/D93*100</f>
        <v>47.212222222222231</v>
      </c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</row>
    <row r="94" spans="1:23" s="22" customFormat="1" ht="24.95" customHeight="1" thickBot="1" x14ac:dyDescent="0.3">
      <c r="A94" s="69"/>
      <c r="B94" s="45">
        <v>465</v>
      </c>
      <c r="C94" s="45" t="s">
        <v>111</v>
      </c>
      <c r="D94" s="46">
        <v>9000</v>
      </c>
      <c r="E94" s="47">
        <v>4249.1000000000004</v>
      </c>
      <c r="F94" s="48">
        <f>E94/D94*100</f>
        <v>47.212222222222231</v>
      </c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</row>
    <row r="95" spans="1:23" s="10" customFormat="1" ht="24.95" customHeight="1" thickBot="1" x14ac:dyDescent="0.3">
      <c r="A95" s="62"/>
      <c r="B95" s="40">
        <v>4660</v>
      </c>
      <c r="C95" s="40" t="s">
        <v>26</v>
      </c>
      <c r="D95" s="41">
        <v>2000</v>
      </c>
      <c r="E95" s="68">
        <v>462.11</v>
      </c>
      <c r="F95" s="43">
        <f t="shared" ref="F95" si="14">E95/D95*100</f>
        <v>23.105499999999999</v>
      </c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</row>
    <row r="96" spans="1:23" s="22" customFormat="1" ht="24.95" customHeight="1" thickBot="1" x14ac:dyDescent="0.3">
      <c r="A96" s="69"/>
      <c r="B96" s="45">
        <v>466</v>
      </c>
      <c r="C96" s="45" t="s">
        <v>112</v>
      </c>
      <c r="D96" s="46">
        <v>2000</v>
      </c>
      <c r="E96" s="47">
        <v>462.11</v>
      </c>
      <c r="F96" s="48">
        <f>E96/D96*100</f>
        <v>23.105499999999999</v>
      </c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</row>
    <row r="97" spans="1:23" s="9" customFormat="1" ht="24.95" customHeight="1" thickBot="1" x14ac:dyDescent="0.3">
      <c r="A97" s="62"/>
      <c r="B97" s="40">
        <v>4690</v>
      </c>
      <c r="C97" s="40" t="s">
        <v>19</v>
      </c>
      <c r="D97" s="41">
        <v>18000</v>
      </c>
      <c r="E97" s="42">
        <v>2230.44</v>
      </c>
      <c r="F97" s="43">
        <f t="shared" ref="F97" si="15">E97/D97*100</f>
        <v>12.391333333333334</v>
      </c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 s="10" customFormat="1" ht="24.95" customHeight="1" thickBot="1" x14ac:dyDescent="0.3">
      <c r="A98" s="75"/>
      <c r="B98" s="40">
        <v>4693</v>
      </c>
      <c r="C98" s="40" t="s">
        <v>113</v>
      </c>
      <c r="D98" s="41">
        <v>0</v>
      </c>
      <c r="E98" s="42">
        <v>320</v>
      </c>
      <c r="F98" s="43">
        <v>0</v>
      </c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</row>
    <row r="99" spans="1:23" s="17" customFormat="1" ht="24.95" customHeight="1" thickBot="1" x14ac:dyDescent="0.3">
      <c r="A99" s="69"/>
      <c r="B99" s="45">
        <v>469</v>
      </c>
      <c r="C99" s="45" t="s">
        <v>114</v>
      </c>
      <c r="D99" s="46">
        <v>18000</v>
      </c>
      <c r="E99" s="47">
        <f>SUM(E97:E98)</f>
        <v>2550.44</v>
      </c>
      <c r="F99" s="48">
        <f>E99/D99*100</f>
        <v>14.169111111111111</v>
      </c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</row>
    <row r="100" spans="1:23" s="20" customFormat="1" ht="24.95" customHeight="1" thickBot="1" x14ac:dyDescent="0.3">
      <c r="A100" s="71"/>
      <c r="B100" s="50">
        <v>46</v>
      </c>
      <c r="C100" s="50" t="s">
        <v>115</v>
      </c>
      <c r="D100" s="51">
        <f>D81+D86+D92+D94+D96+D99</f>
        <v>144000</v>
      </c>
      <c r="E100" s="52">
        <f>E81+E86+E89+E92+E94+E96+E99</f>
        <v>333779.88</v>
      </c>
      <c r="F100" s="53">
        <f>E100/D100*100</f>
        <v>231.79158333333331</v>
      </c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</row>
    <row r="101" spans="1:23" s="10" customFormat="1" ht="24.95" customHeight="1" thickBot="1" x14ac:dyDescent="0.3">
      <c r="A101" s="75"/>
      <c r="B101" s="40">
        <v>4741</v>
      </c>
      <c r="C101" s="40" t="s">
        <v>116</v>
      </c>
      <c r="D101" s="41">
        <v>0</v>
      </c>
      <c r="E101" s="42">
        <v>0.76</v>
      </c>
      <c r="F101" s="43">
        <v>0</v>
      </c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</row>
    <row r="102" spans="1:23" s="17" customFormat="1" ht="24.95" customHeight="1" thickBot="1" x14ac:dyDescent="0.3">
      <c r="A102" s="69"/>
      <c r="B102" s="45">
        <v>474</v>
      </c>
      <c r="C102" s="45" t="s">
        <v>117</v>
      </c>
      <c r="D102" s="46">
        <v>0</v>
      </c>
      <c r="E102" s="47">
        <v>0.76</v>
      </c>
      <c r="F102" s="48">
        <v>0</v>
      </c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</row>
    <row r="103" spans="1:23" s="18" customFormat="1" ht="24.95" customHeight="1" thickBot="1" x14ac:dyDescent="0.3">
      <c r="A103" s="71"/>
      <c r="B103" s="50">
        <v>47</v>
      </c>
      <c r="C103" s="50" t="s">
        <v>118</v>
      </c>
      <c r="D103" s="51">
        <v>0</v>
      </c>
      <c r="E103" s="52">
        <v>0.76</v>
      </c>
      <c r="F103" s="53">
        <v>0</v>
      </c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</row>
    <row r="104" spans="1:23" ht="24.95" customHeight="1" thickBot="1" x14ac:dyDescent="0.3">
      <c r="A104" s="76"/>
      <c r="B104" s="13"/>
      <c r="C104" s="13" t="s">
        <v>119</v>
      </c>
      <c r="D104" s="77">
        <f>D45+D68+D77+D100</f>
        <v>1919000</v>
      </c>
      <c r="E104" s="78">
        <f>E45+E68+E77+E100</f>
        <v>1791203.4899999998</v>
      </c>
      <c r="F104" s="79">
        <f>E104/D104*100</f>
        <v>93.340463262115662</v>
      </c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</row>
    <row r="105" spans="1:23" s="15" customFormat="1" ht="24.95" customHeight="1" thickBot="1" x14ac:dyDescent="0.3">
      <c r="A105" s="75"/>
      <c r="B105" s="55">
        <v>120</v>
      </c>
      <c r="C105" s="55" t="s">
        <v>18</v>
      </c>
      <c r="D105" s="56">
        <v>31000</v>
      </c>
      <c r="E105" s="57">
        <v>3750</v>
      </c>
      <c r="F105" s="58">
        <f t="shared" ref="F105:F106" si="16">E105/D105*100</f>
        <v>12.096774193548388</v>
      </c>
    </row>
    <row r="106" spans="1:23" s="8" customFormat="1" ht="24.95" customHeight="1" thickBot="1" x14ac:dyDescent="0.3">
      <c r="A106" s="62"/>
      <c r="B106" s="40">
        <v>3202</v>
      </c>
      <c r="C106" s="40" t="s">
        <v>33</v>
      </c>
      <c r="D106" s="41">
        <v>70000</v>
      </c>
      <c r="E106" s="68">
        <v>0</v>
      </c>
      <c r="F106" s="43">
        <f t="shared" si="16"/>
        <v>0</v>
      </c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</row>
    <row r="107" spans="1:23" s="27" customFormat="1" ht="24.95" customHeight="1" thickBot="1" x14ac:dyDescent="0.3">
      <c r="A107" s="80"/>
      <c r="B107" s="23"/>
      <c r="C107" s="23" t="s">
        <v>121</v>
      </c>
      <c r="D107" s="24">
        <f>SUM(D104:D106)</f>
        <v>2020000</v>
      </c>
      <c r="E107" s="25">
        <f>SUM(E104:E106)</f>
        <v>1794953.4899999998</v>
      </c>
      <c r="F107" s="26">
        <f>E107/D107*100</f>
        <v>88.85908366336632</v>
      </c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</row>
    <row r="108" spans="1:23" ht="24.95" customHeight="1" thickBot="1" x14ac:dyDescent="0.3">
      <c r="A108" s="62"/>
      <c r="B108" s="40"/>
      <c r="C108" s="2" t="s">
        <v>122</v>
      </c>
      <c r="D108" s="41"/>
      <c r="E108" s="5">
        <f>E26-E107</f>
        <v>205724.04000000027</v>
      </c>
      <c r="F108" s="43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</row>
    <row r="109" spans="1:23" s="9" customFormat="1" ht="24.95" customHeight="1" thickBot="1" x14ac:dyDescent="0.3">
      <c r="A109" s="39" t="s">
        <v>123</v>
      </c>
      <c r="B109" s="40"/>
      <c r="C109" s="40"/>
      <c r="D109" s="41"/>
      <c r="E109" s="68" t="s">
        <v>153</v>
      </c>
      <c r="F109" s="43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</row>
    <row r="110" spans="1:23" ht="24.95" customHeight="1" thickBot="1" x14ac:dyDescent="0.3">
      <c r="A110" s="75"/>
      <c r="B110" s="40">
        <v>1520</v>
      </c>
      <c r="C110" s="40" t="s">
        <v>37</v>
      </c>
      <c r="D110" s="81">
        <v>655000</v>
      </c>
      <c r="E110" s="42">
        <v>0</v>
      </c>
      <c r="F110" s="43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</row>
    <row r="111" spans="1:23" ht="24.95" customHeight="1" thickBot="1" x14ac:dyDescent="0.3">
      <c r="A111" s="59"/>
      <c r="B111" s="40">
        <v>1520</v>
      </c>
      <c r="C111" s="40" t="s">
        <v>38</v>
      </c>
      <c r="D111" s="81">
        <v>145000</v>
      </c>
      <c r="E111" s="42">
        <v>146720</v>
      </c>
      <c r="F111" s="43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</row>
    <row r="112" spans="1:23" ht="24.95" customHeight="1" thickBot="1" x14ac:dyDescent="0.3">
      <c r="A112" s="59"/>
      <c r="B112" s="40">
        <v>1520</v>
      </c>
      <c r="C112" s="40" t="s">
        <v>39</v>
      </c>
      <c r="D112" s="81">
        <v>30000</v>
      </c>
      <c r="E112" s="42">
        <v>0</v>
      </c>
      <c r="F112" s="43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</row>
    <row r="113" spans="1:23" ht="24.95" customHeight="1" thickBot="1" x14ac:dyDescent="0.3">
      <c r="A113" s="59"/>
      <c r="B113" s="40">
        <v>1520</v>
      </c>
      <c r="C113" s="40" t="s">
        <v>40</v>
      </c>
      <c r="D113" s="81">
        <v>126000</v>
      </c>
      <c r="E113" s="42">
        <v>0</v>
      </c>
      <c r="F113" s="43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</row>
    <row r="114" spans="1:23" ht="24.95" customHeight="1" thickBot="1" x14ac:dyDescent="0.3">
      <c r="A114" s="59"/>
      <c r="B114" s="40">
        <v>1520</v>
      </c>
      <c r="C114" s="40" t="s">
        <v>41</v>
      </c>
      <c r="D114" s="81">
        <v>25000</v>
      </c>
      <c r="E114" s="42">
        <v>23804</v>
      </c>
      <c r="F114" s="43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</row>
    <row r="115" spans="1:23" ht="24.95" customHeight="1" thickBot="1" x14ac:dyDescent="0.3">
      <c r="A115" s="59"/>
      <c r="B115" s="40">
        <v>1520</v>
      </c>
      <c r="C115" s="40" t="s">
        <v>42</v>
      </c>
      <c r="D115" s="81">
        <v>150000</v>
      </c>
      <c r="E115" s="42">
        <v>0</v>
      </c>
      <c r="F115" s="82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</row>
    <row r="116" spans="1:23" ht="24.95" customHeight="1" thickBot="1" x14ac:dyDescent="0.3">
      <c r="A116" s="59"/>
      <c r="B116" s="40">
        <v>1520</v>
      </c>
      <c r="C116" s="40" t="s">
        <v>43</v>
      </c>
      <c r="D116" s="81">
        <v>150000</v>
      </c>
      <c r="E116" s="42">
        <v>0</v>
      </c>
      <c r="F116" s="82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</row>
    <row r="117" spans="1:23" ht="24.95" customHeight="1" thickBot="1" x14ac:dyDescent="0.3">
      <c r="A117" s="59"/>
      <c r="B117" s="40">
        <v>1520</v>
      </c>
      <c r="C117" s="40" t="s">
        <v>44</v>
      </c>
      <c r="D117" s="81">
        <v>46000</v>
      </c>
      <c r="E117" s="42">
        <v>0</v>
      </c>
      <c r="F117" s="83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</row>
    <row r="118" spans="1:23" ht="24.95" customHeight="1" thickBot="1" x14ac:dyDescent="0.3">
      <c r="A118" s="59"/>
      <c r="B118" s="40">
        <v>1520</v>
      </c>
      <c r="C118" s="40" t="s">
        <v>45</v>
      </c>
      <c r="D118" s="81">
        <v>300000</v>
      </c>
      <c r="E118" s="42">
        <v>0</v>
      </c>
      <c r="F118" s="82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</row>
    <row r="119" spans="1:23" ht="24.95" customHeight="1" thickBot="1" x14ac:dyDescent="0.3">
      <c r="A119" s="59"/>
      <c r="B119" s="40">
        <v>1520</v>
      </c>
      <c r="C119" s="40" t="s">
        <v>46</v>
      </c>
      <c r="D119" s="81">
        <v>150000</v>
      </c>
      <c r="E119" s="42">
        <v>0</v>
      </c>
      <c r="F119" s="83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</row>
    <row r="120" spans="1:23" ht="24.95" customHeight="1" thickBot="1" x14ac:dyDescent="0.3">
      <c r="A120" s="59"/>
      <c r="B120" s="40">
        <v>1520</v>
      </c>
      <c r="C120" s="40" t="s">
        <v>47</v>
      </c>
      <c r="D120" s="81">
        <v>200000</v>
      </c>
      <c r="E120" s="42">
        <v>0</v>
      </c>
      <c r="F120" s="83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</row>
    <row r="121" spans="1:23" ht="24.95" customHeight="1" thickBot="1" x14ac:dyDescent="0.3">
      <c r="A121" s="59"/>
      <c r="B121" s="40">
        <v>1520</v>
      </c>
      <c r="C121" s="40" t="s">
        <v>48</v>
      </c>
      <c r="D121" s="81">
        <v>300000</v>
      </c>
      <c r="E121" s="42">
        <v>0</v>
      </c>
      <c r="F121" s="83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</row>
    <row r="122" spans="1:23" ht="24.95" customHeight="1" thickBot="1" x14ac:dyDescent="0.3">
      <c r="A122" s="59"/>
      <c r="B122" s="40">
        <v>1520</v>
      </c>
      <c r="C122" s="40" t="s">
        <v>49</v>
      </c>
      <c r="D122" s="81">
        <v>500000</v>
      </c>
      <c r="E122" s="42">
        <v>0</v>
      </c>
      <c r="F122" s="83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</row>
    <row r="123" spans="1:23" ht="24.95" customHeight="1" thickBot="1" x14ac:dyDescent="0.3">
      <c r="A123" s="59"/>
      <c r="B123" s="40">
        <v>1520</v>
      </c>
      <c r="C123" s="40" t="s">
        <v>50</v>
      </c>
      <c r="D123" s="81">
        <v>232000</v>
      </c>
      <c r="E123" s="42">
        <v>0</v>
      </c>
      <c r="F123" s="83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</row>
    <row r="124" spans="1:23" ht="32.25" customHeight="1" thickBot="1" x14ac:dyDescent="0.3">
      <c r="A124" s="59"/>
      <c r="B124" s="40">
        <v>1520</v>
      </c>
      <c r="C124" s="40" t="s">
        <v>51</v>
      </c>
      <c r="D124" s="81">
        <v>240000</v>
      </c>
      <c r="E124" s="42">
        <v>207450</v>
      </c>
      <c r="F124" s="82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</row>
    <row r="125" spans="1:23" ht="24.95" customHeight="1" thickBot="1" x14ac:dyDescent="0.3">
      <c r="A125" s="59"/>
      <c r="B125" s="40">
        <v>1520</v>
      </c>
      <c r="C125" s="40" t="s">
        <v>52</v>
      </c>
      <c r="D125" s="81">
        <v>200000</v>
      </c>
      <c r="E125" s="42">
        <v>0</v>
      </c>
      <c r="F125" s="82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</row>
    <row r="126" spans="1:23" ht="24.95" customHeight="1" thickBot="1" x14ac:dyDescent="0.3">
      <c r="A126" s="1"/>
      <c r="B126" s="40">
        <v>1520</v>
      </c>
      <c r="C126" s="40" t="s">
        <v>53</v>
      </c>
      <c r="D126" s="81">
        <v>3350000</v>
      </c>
      <c r="E126" s="42">
        <v>0</v>
      </c>
      <c r="F126" s="83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</row>
    <row r="127" spans="1:23" ht="24.95" customHeight="1" thickBot="1" x14ac:dyDescent="0.3">
      <c r="A127" s="59"/>
      <c r="B127" s="40">
        <v>1520</v>
      </c>
      <c r="C127" s="40" t="s">
        <v>54</v>
      </c>
      <c r="D127" s="81">
        <v>50000</v>
      </c>
      <c r="E127" s="42">
        <v>45007.5</v>
      </c>
      <c r="F127" s="83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</row>
    <row r="128" spans="1:23" ht="24.95" customHeight="1" thickBot="1" x14ac:dyDescent="0.3">
      <c r="A128" s="59"/>
      <c r="B128" s="40">
        <v>1520</v>
      </c>
      <c r="C128" s="40" t="s">
        <v>55</v>
      </c>
      <c r="D128" s="81">
        <v>190000</v>
      </c>
      <c r="E128" s="42">
        <v>0</v>
      </c>
      <c r="F128" s="83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</row>
    <row r="129" spans="1:23" ht="24.95" customHeight="1" thickBot="1" x14ac:dyDescent="0.3">
      <c r="A129" s="59"/>
      <c r="B129" s="40">
        <v>1520</v>
      </c>
      <c r="C129" s="40" t="s">
        <v>56</v>
      </c>
      <c r="D129" s="81">
        <v>64000</v>
      </c>
      <c r="E129" s="42">
        <v>9075</v>
      </c>
      <c r="F129" s="83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</row>
    <row r="130" spans="1:23" ht="24.95" customHeight="1" thickBot="1" x14ac:dyDescent="0.3">
      <c r="A130" s="59"/>
      <c r="B130" s="40">
        <v>1520</v>
      </c>
      <c r="C130" s="40" t="s">
        <v>57</v>
      </c>
      <c r="D130" s="81">
        <v>240000</v>
      </c>
      <c r="E130" s="42">
        <v>207225</v>
      </c>
      <c r="F130" s="83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</row>
    <row r="131" spans="1:23" ht="24.95" customHeight="1" thickBot="1" x14ac:dyDescent="0.3">
      <c r="A131" s="59"/>
      <c r="B131" s="40">
        <v>1520</v>
      </c>
      <c r="C131" s="40" t="s">
        <v>58</v>
      </c>
      <c r="D131" s="81">
        <v>250000</v>
      </c>
      <c r="E131" s="42">
        <v>0</v>
      </c>
      <c r="F131" s="82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</row>
    <row r="132" spans="1:23" ht="24.95" customHeight="1" thickBot="1" x14ac:dyDescent="0.3">
      <c r="A132" s="59"/>
      <c r="B132" s="40">
        <v>1520</v>
      </c>
      <c r="C132" s="40" t="s">
        <v>59</v>
      </c>
      <c r="D132" s="81">
        <v>120000</v>
      </c>
      <c r="E132" s="42">
        <v>119440</v>
      </c>
      <c r="F132" s="83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</row>
    <row r="133" spans="1:23" ht="24.95" customHeight="1" thickBot="1" x14ac:dyDescent="0.3">
      <c r="A133" s="59"/>
      <c r="B133" s="40">
        <v>1520</v>
      </c>
      <c r="C133" s="40" t="s">
        <v>60</v>
      </c>
      <c r="D133" s="81">
        <v>310000</v>
      </c>
      <c r="E133" s="42">
        <v>0</v>
      </c>
      <c r="F133" s="83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</row>
    <row r="134" spans="1:23" ht="24.95" customHeight="1" thickBot="1" x14ac:dyDescent="0.3">
      <c r="A134" s="59"/>
      <c r="B134" s="40">
        <v>1520</v>
      </c>
      <c r="C134" s="40" t="s">
        <v>61</v>
      </c>
      <c r="D134" s="81">
        <v>19756.25</v>
      </c>
      <c r="E134" s="42">
        <v>0</v>
      </c>
      <c r="F134" s="83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</row>
    <row r="135" spans="1:23" ht="24.95" customHeight="1" thickBot="1" x14ac:dyDescent="0.3">
      <c r="A135" s="59"/>
      <c r="B135" s="40">
        <v>1520</v>
      </c>
      <c r="C135" s="40" t="s">
        <v>62</v>
      </c>
      <c r="D135" s="81">
        <v>120000</v>
      </c>
      <c r="E135" s="42">
        <v>0</v>
      </c>
      <c r="F135" s="83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</row>
    <row r="136" spans="1:23" ht="24.95" customHeight="1" thickBot="1" x14ac:dyDescent="0.3">
      <c r="A136" s="59"/>
      <c r="B136" s="40">
        <v>1520</v>
      </c>
      <c r="C136" s="40" t="s">
        <v>63</v>
      </c>
      <c r="D136" s="81">
        <v>120000</v>
      </c>
      <c r="E136" s="42">
        <v>0</v>
      </c>
      <c r="F136" s="83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</row>
    <row r="137" spans="1:23" ht="24.95" customHeight="1" thickBot="1" x14ac:dyDescent="0.3">
      <c r="A137" s="62"/>
      <c r="B137" s="40">
        <v>1520</v>
      </c>
      <c r="C137" s="40" t="s">
        <v>64</v>
      </c>
      <c r="D137" s="81">
        <v>70000</v>
      </c>
      <c r="E137" s="42">
        <v>0</v>
      </c>
      <c r="F137" s="83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</row>
    <row r="138" spans="1:23" ht="24.95" customHeight="1" thickBot="1" x14ac:dyDescent="0.3">
      <c r="A138" s="62"/>
      <c r="B138" s="40">
        <v>1520</v>
      </c>
      <c r="C138" s="40" t="s">
        <v>65</v>
      </c>
      <c r="D138" s="81">
        <v>125000</v>
      </c>
      <c r="E138" s="42">
        <v>0</v>
      </c>
      <c r="F138" s="82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</row>
    <row r="139" spans="1:23" ht="24.95" customHeight="1" thickBot="1" x14ac:dyDescent="0.3">
      <c r="A139" s="62"/>
      <c r="B139" s="40">
        <v>1520</v>
      </c>
      <c r="C139" s="40" t="s">
        <v>66</v>
      </c>
      <c r="D139" s="81">
        <v>147000</v>
      </c>
      <c r="E139" s="42">
        <v>0</v>
      </c>
      <c r="F139" s="82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</row>
    <row r="140" spans="1:23" ht="24.95" customHeight="1" thickBot="1" x14ac:dyDescent="0.3">
      <c r="A140" s="62"/>
      <c r="B140" s="40"/>
      <c r="C140" s="2" t="s">
        <v>67</v>
      </c>
      <c r="D140" s="3">
        <f>D110+D111+D112+D113+D114+D115+D116+D117+D118+D119+D120+D121+D122+D123+D124+D125+D126+D127+D128+D129+D130+D131+D132+D133+D134+D135+D136+D137+D138+D139</f>
        <v>8624756.25</v>
      </c>
      <c r="E140" s="5">
        <f>SUM(E110:E139)</f>
        <v>758721.5</v>
      </c>
      <c r="F140" s="84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</row>
    <row r="141" spans="1:23" ht="24.95" customHeight="1" x14ac:dyDescent="0.25">
      <c r="A141" s="29"/>
      <c r="B141" s="29"/>
      <c r="C141" s="29"/>
      <c r="D141" s="29"/>
      <c r="E141" s="32"/>
      <c r="F141" s="33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</row>
    <row r="142" spans="1:23" ht="21" x14ac:dyDescent="0.25">
      <c r="A142" s="29"/>
      <c r="B142" s="29"/>
      <c r="C142" s="92" t="s">
        <v>150</v>
      </c>
      <c r="D142" s="29"/>
      <c r="E142" s="32"/>
      <c r="F142" s="33"/>
    </row>
    <row r="143" spans="1:23" ht="15.75" x14ac:dyDescent="0.25">
      <c r="A143" s="29"/>
      <c r="B143" s="29"/>
      <c r="C143" s="29"/>
      <c r="D143" s="29"/>
      <c r="E143" s="32"/>
      <c r="F143" s="33"/>
    </row>
    <row r="144" spans="1:23" ht="21" x14ac:dyDescent="0.35">
      <c r="A144" s="104" t="s">
        <v>146</v>
      </c>
      <c r="B144" s="104"/>
    </row>
    <row r="145" spans="1:10" ht="21" x14ac:dyDescent="0.35">
      <c r="A145" s="86" t="s">
        <v>144</v>
      </c>
      <c r="B145" s="86" t="s">
        <v>145</v>
      </c>
      <c r="C145" s="95"/>
      <c r="D145" s="94"/>
      <c r="E145" s="96"/>
      <c r="F145" s="97"/>
      <c r="G145" s="94"/>
      <c r="H145" s="94"/>
      <c r="I145" s="94"/>
      <c r="J145" s="94"/>
    </row>
    <row r="146" spans="1:10" ht="19.5" customHeight="1" x14ac:dyDescent="0.25">
      <c r="A146" s="88">
        <v>38250</v>
      </c>
      <c r="B146" s="88" t="s">
        <v>151</v>
      </c>
      <c r="C146" s="99"/>
      <c r="D146" s="99"/>
      <c r="E146" s="99"/>
      <c r="F146" s="99"/>
      <c r="G146" s="99"/>
      <c r="H146" s="99"/>
      <c r="I146" s="99"/>
      <c r="J146" s="99"/>
    </row>
    <row r="148" spans="1:10" x14ac:dyDescent="0.25">
      <c r="A148" s="90"/>
      <c r="B148" s="90"/>
      <c r="C148" s="91"/>
    </row>
    <row r="149" spans="1:10" ht="21" x14ac:dyDescent="0.35">
      <c r="A149" s="85" t="s">
        <v>53</v>
      </c>
    </row>
    <row r="150" spans="1:10" ht="21" x14ac:dyDescent="0.35">
      <c r="A150" s="86" t="s">
        <v>144</v>
      </c>
      <c r="B150" s="86" t="s">
        <v>145</v>
      </c>
      <c r="C150" s="95"/>
    </row>
    <row r="151" spans="1:10" ht="19.5" customHeight="1" x14ac:dyDescent="0.25">
      <c r="A151" s="88">
        <v>1190464.78</v>
      </c>
      <c r="B151" s="88" t="s">
        <v>151</v>
      </c>
      <c r="C151" s="98"/>
    </row>
    <row r="153" spans="1:10" ht="21" x14ac:dyDescent="0.35">
      <c r="A153" s="85" t="s">
        <v>147</v>
      </c>
    </row>
    <row r="154" spans="1:10" ht="21" x14ac:dyDescent="0.35">
      <c r="A154" s="86" t="s">
        <v>144</v>
      </c>
      <c r="B154" s="86" t="s">
        <v>145</v>
      </c>
      <c r="C154" s="95"/>
    </row>
    <row r="155" spans="1:10" ht="20.25" customHeight="1" x14ac:dyDescent="0.25">
      <c r="A155" s="88">
        <v>996002.02</v>
      </c>
      <c r="B155" s="88" t="s">
        <v>151</v>
      </c>
      <c r="C155" s="91"/>
    </row>
    <row r="158" spans="1:10" ht="21" x14ac:dyDescent="0.35">
      <c r="A158" s="85" t="s">
        <v>148</v>
      </c>
    </row>
    <row r="159" spans="1:10" ht="21" x14ac:dyDescent="0.35">
      <c r="A159" s="86" t="s">
        <v>144</v>
      </c>
      <c r="B159" s="86" t="s">
        <v>145</v>
      </c>
      <c r="C159" s="95"/>
    </row>
    <row r="160" spans="1:10" x14ac:dyDescent="0.25">
      <c r="A160" s="88">
        <v>289035.75</v>
      </c>
      <c r="B160" s="88" t="s">
        <v>151</v>
      </c>
      <c r="C160" s="91"/>
    </row>
    <row r="161" spans="1:6" ht="60" customHeight="1" x14ac:dyDescent="0.3">
      <c r="D161" s="105" t="s">
        <v>149</v>
      </c>
      <c r="E161" s="106" t="s">
        <v>152</v>
      </c>
    </row>
    <row r="162" spans="1:6" ht="21" x14ac:dyDescent="0.35">
      <c r="A162" s="85" t="s">
        <v>59</v>
      </c>
      <c r="D162" s="87">
        <v>5350639.53</v>
      </c>
      <c r="E162" s="89"/>
    </row>
    <row r="163" spans="1:6" ht="21" x14ac:dyDescent="0.35">
      <c r="A163" s="86" t="s">
        <v>144</v>
      </c>
      <c r="B163" s="86" t="s">
        <v>145</v>
      </c>
      <c r="C163" s="95"/>
    </row>
    <row r="164" spans="1:6" x14ac:dyDescent="0.25">
      <c r="A164" s="93">
        <v>149300</v>
      </c>
      <c r="B164" s="88" t="s">
        <v>151</v>
      </c>
      <c r="C164" s="91"/>
    </row>
    <row r="167" spans="1:6" ht="18.75" x14ac:dyDescent="0.3">
      <c r="A167" s="29" t="s">
        <v>142</v>
      </c>
      <c r="B167" s="29"/>
      <c r="C167" s="29"/>
      <c r="D167" s="31" t="s">
        <v>140</v>
      </c>
      <c r="E167" s="32"/>
      <c r="F167" s="33"/>
    </row>
    <row r="168" spans="1:6" ht="18.75" x14ac:dyDescent="0.3">
      <c r="A168" s="29"/>
      <c r="B168" s="29"/>
      <c r="C168" s="29"/>
      <c r="D168" s="30" t="s">
        <v>141</v>
      </c>
      <c r="E168" s="32"/>
      <c r="F168" s="33"/>
    </row>
    <row r="169" spans="1:6" ht="15.75" x14ac:dyDescent="0.25">
      <c r="A169" s="29"/>
      <c r="B169" s="29"/>
      <c r="C169" s="29"/>
      <c r="E169" s="32"/>
      <c r="F169" s="33"/>
    </row>
    <row r="170" spans="1:6" ht="15.75" x14ac:dyDescent="0.25">
      <c r="A170" s="29"/>
      <c r="B170" s="29"/>
      <c r="C170" s="29"/>
      <c r="E170" s="32"/>
      <c r="F170" s="33"/>
    </row>
  </sheetData>
  <mergeCells count="6">
    <mergeCell ref="C146:J146"/>
    <mergeCell ref="B14:B15"/>
    <mergeCell ref="C14:C15"/>
    <mergeCell ref="D14:D15"/>
    <mergeCell ref="E14:E15"/>
    <mergeCell ref="A144:B144"/>
  </mergeCells>
  <pageMargins left="0.25" right="0.25" top="0.75" bottom="0.75" header="0.3" footer="0.3"/>
  <pageSetup paperSize="9" scale="63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Mirela Crndić</dc:creator>
  <cp:lastModifiedBy>KETI</cp:lastModifiedBy>
  <cp:lastPrinted>2020-09-28T12:34:04Z</cp:lastPrinted>
  <dcterms:created xsi:type="dcterms:W3CDTF">2020-02-19T09:02:16Z</dcterms:created>
  <dcterms:modified xsi:type="dcterms:W3CDTF">2020-09-28T12:34:26Z</dcterms:modified>
</cp:coreProperties>
</file>